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136" windowHeight="11616"/>
  </bookViews>
  <sheets>
    <sheet name="krycí list" sheetId="8" r:id="rId1"/>
    <sheet name="rekapitulacia" sheetId="7" r:id="rId2"/>
    <sheet name="vv 01" sheetId="6" r:id="rId3"/>
    <sheet name="vv 02" sheetId="9" r:id="rId4"/>
  </sheets>
  <calcPr calcId="171027"/>
</workbook>
</file>

<file path=xl/calcChain.xml><?xml version="1.0" encoding="utf-8"?>
<calcChain xmlns="http://schemas.openxmlformats.org/spreadsheetml/2006/main">
  <c r="F47" i="6"/>
  <c r="G47" s="1"/>
  <c r="F73" l="1"/>
  <c r="G73" s="1"/>
  <c r="F64"/>
  <c r="G64" s="1"/>
  <c r="F66" l="1"/>
  <c r="G66" s="1"/>
  <c r="F65"/>
  <c r="G65" s="1"/>
  <c r="F63"/>
  <c r="G63" s="1"/>
  <c r="F62"/>
  <c r="G62" s="1"/>
  <c r="F61"/>
  <c r="G61" s="1"/>
  <c r="F33" l="1"/>
  <c r="G33" s="1"/>
  <c r="F29" l="1"/>
  <c r="G29" s="1"/>
  <c r="F28"/>
  <c r="G28" s="1"/>
  <c r="F15"/>
  <c r="G15" s="1"/>
  <c r="F14"/>
  <c r="G14" s="1"/>
  <c r="F67" l="1"/>
  <c r="F56" l="1"/>
  <c r="G56" s="1"/>
  <c r="F54"/>
  <c r="G54" s="1"/>
  <c r="F50"/>
  <c r="G50" s="1"/>
  <c r="F49"/>
  <c r="G49" s="1"/>
  <c r="F48"/>
  <c r="G48" s="1"/>
  <c r="F46"/>
  <c r="F58" l="1"/>
  <c r="G46"/>
  <c r="F78" l="1"/>
  <c r="G78" s="1"/>
  <c r="F77"/>
  <c r="G77" s="1"/>
  <c r="F75"/>
  <c r="G75" s="1"/>
  <c r="F74"/>
  <c r="G74" s="1"/>
  <c r="F72"/>
  <c r="G72" s="1"/>
  <c r="F71"/>
  <c r="G71" s="1"/>
  <c r="F70"/>
  <c r="G70" s="1"/>
  <c r="F69"/>
  <c r="G69" s="1"/>
  <c r="G58"/>
  <c r="C42"/>
  <c r="F42" s="1"/>
  <c r="G42" s="1"/>
  <c r="F41"/>
  <c r="G41" s="1"/>
  <c r="F40"/>
  <c r="G40" s="1"/>
  <c r="F7"/>
  <c r="G7" s="1"/>
  <c r="F23" i="9"/>
  <c r="G23" s="1"/>
  <c r="F7"/>
  <c r="G7" s="1"/>
  <c r="F18"/>
  <c r="F19"/>
  <c r="G19" s="1"/>
  <c r="F20"/>
  <c r="G20" s="1"/>
  <c r="F21"/>
  <c r="G21" s="1"/>
  <c r="F22"/>
  <c r="G22" s="1"/>
  <c r="F20" i="6"/>
  <c r="G20" s="1"/>
  <c r="F24"/>
  <c r="G24" s="1"/>
  <c r="F26"/>
  <c r="G26" s="1"/>
  <c r="F37"/>
  <c r="G37" s="1"/>
  <c r="F82"/>
  <c r="F83" s="1"/>
  <c r="I26" i="8"/>
  <c r="F10" i="6"/>
  <c r="G10" s="1"/>
  <c r="F12"/>
  <c r="G12" s="1"/>
  <c r="F21"/>
  <c r="G21" s="1"/>
  <c r="F27"/>
  <c r="G27" s="1"/>
  <c r="F38"/>
  <c r="G38" s="1"/>
  <c r="C39"/>
  <c r="F39" s="1"/>
  <c r="G39" s="1"/>
  <c r="E17" i="8"/>
  <c r="E18"/>
  <c r="E19"/>
  <c r="I20"/>
  <c r="E26"/>
  <c r="I14"/>
  <c r="E14"/>
  <c r="I13"/>
  <c r="E13"/>
  <c r="I12"/>
  <c r="E12"/>
  <c r="D20"/>
  <c r="F11" i="7"/>
  <c r="C20" i="8"/>
  <c r="E16"/>
  <c r="E20" s="1"/>
  <c r="H29" s="1"/>
  <c r="I29" s="1"/>
  <c r="I31" s="1"/>
  <c r="I28"/>
  <c r="E13" i="7"/>
  <c r="F10"/>
  <c r="F13"/>
  <c r="E15"/>
  <c r="F15" s="1"/>
  <c r="G83" i="6" l="1"/>
  <c r="F24" i="9"/>
  <c r="G24" s="1"/>
  <c r="G18"/>
  <c r="G82" i="6"/>
  <c r="F30"/>
  <c r="G30" s="1"/>
  <c r="F17"/>
  <c r="G17" s="1"/>
  <c r="G8"/>
  <c r="F43"/>
  <c r="G43" s="1"/>
  <c r="F34"/>
  <c r="G34" s="1"/>
  <c r="G67"/>
  <c r="F8"/>
  <c r="F79"/>
  <c r="F84" l="1"/>
  <c r="G84" s="1"/>
  <c r="G79"/>
  <c r="F25" i="9"/>
  <c r="G25" s="1"/>
</calcChain>
</file>

<file path=xl/sharedStrings.xml><?xml version="1.0" encoding="utf-8"?>
<sst xmlns="http://schemas.openxmlformats.org/spreadsheetml/2006/main" count="271" uniqueCount="196">
  <si>
    <t>PČ</t>
  </si>
  <si>
    <t>Množstvo</t>
  </si>
  <si>
    <t>m2</t>
  </si>
  <si>
    <t>Jednotka</t>
  </si>
  <si>
    <t>Cena za jednotku bez DPH</t>
  </si>
  <si>
    <t>Cena spolu bez DPH</t>
  </si>
  <si>
    <t>Cena spolu s DPH</t>
  </si>
  <si>
    <t>bm</t>
  </si>
  <si>
    <t>ks</t>
  </si>
  <si>
    <t>Osadenie pätiek športového náradia</t>
  </si>
  <si>
    <t>komplet</t>
  </si>
  <si>
    <t>Spojovací materiál</t>
  </si>
  <si>
    <t xml:space="preserve">Osadenie stĺpikov oplotenia </t>
  </si>
  <si>
    <t>Dielo</t>
  </si>
  <si>
    <t>REKAPITULÁCIA ROZPOČTU</t>
  </si>
  <si>
    <t>Stavba:</t>
  </si>
  <si>
    <t>Objekt:</t>
  </si>
  <si>
    <t>Zhotoviteľ:</t>
  </si>
  <si>
    <t>Časť:</t>
  </si>
  <si>
    <t>Dátum:</t>
  </si>
  <si>
    <t>JKSO</t>
  </si>
  <si>
    <t>Kód</t>
  </si>
  <si>
    <t>Popis</t>
  </si>
  <si>
    <t>Dodávka €</t>
  </si>
  <si>
    <t>Montáž €</t>
  </si>
  <si>
    <t>Cena celkom € bez DPH</t>
  </si>
  <si>
    <t>Cena celkom € s DPH</t>
  </si>
  <si>
    <t>Celkom</t>
  </si>
  <si>
    <t>KRYCÍ LIST ROZPOČTU</t>
  </si>
  <si>
    <t>Miesto:</t>
  </si>
  <si>
    <t>JKSO :</t>
  </si>
  <si>
    <t xml:space="preserve">Rozpočet: </t>
  </si>
  <si>
    <t xml:space="preserve">Zmluva č.: </t>
  </si>
  <si>
    <t>Spracoval:</t>
  </si>
  <si>
    <t>Dňa:</t>
  </si>
  <si>
    <t>Odberateľ:</t>
  </si>
  <si>
    <t>IČO:</t>
  </si>
  <si>
    <t>DIČ:</t>
  </si>
  <si>
    <t>Dodávateľ:</t>
  </si>
  <si>
    <t>Projektant:</t>
  </si>
  <si>
    <t>M3 OP</t>
  </si>
  <si>
    <t>M</t>
  </si>
  <si>
    <t>M2 ZP</t>
  </si>
  <si>
    <t>M2 UP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</si>
  <si>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</si>
  <si>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</si>
  <si>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</si>
  <si>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</si>
  <si>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</si>
  <si>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</si>
  <si>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</si>
  <si>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</si>
  <si>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</si>
  <si>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</si>
  <si>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</si>
  <si>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</si>
  <si>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</si>
  <si>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</si>
  <si>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</si>
  <si>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</si>
  <si>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</si>
  <si>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</si>
  <si>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</si>
  <si>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</si>
  <si>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</si>
  <si>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</si>
  <si>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</si>
  <si>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</si>
  <si>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</si>
  <si>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</si>
  <si>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</si>
  <si>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</si>
  <si>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</si>
  <si>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</si>
  <si>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</si>
  <si>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</si>
  <si>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</si>
  <si>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</si>
  <si>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</si>
  <si>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</si>
  <si>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</si>
  <si>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</si>
  <si>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</si>
  <si>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</si>
  <si>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</si>
  <si>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</si>
  <si>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</si>
  <si>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m3</t>
  </si>
  <si>
    <t>T</t>
  </si>
  <si>
    <t>Madlo profilované  ochranné, materiál hliník, komaxitová úprava, farba sivá</t>
  </si>
  <si>
    <t>kg</t>
  </si>
  <si>
    <t>t</t>
  </si>
  <si>
    <t>Volejbalové stĺpiky; materiál: hliník; výškovo nadstaviteľné;  sieť;  anténky</t>
  </si>
  <si>
    <t>m</t>
  </si>
  <si>
    <t xml:space="preserve">CENA SPOLU ZEMNÉ PRÁCE: </t>
  </si>
  <si>
    <t xml:space="preserve">CENA SPOLU DODÁVKA A MONTÁŽ ŠPORTOVÉHO POVRCHU: </t>
  </si>
  <si>
    <t xml:space="preserve">CENA SPOLU DODÁVKA A MONTÁŽ ŠPORTOVÉHO NÁRADIA: </t>
  </si>
  <si>
    <t xml:space="preserve">CENA SPOLU DODÁVKA A MONTÁŽ OPLOTENIA: </t>
  </si>
  <si>
    <t xml:space="preserve">CENA SPOLU DODÁVKA A MONTÁŽ OSVETLENIA: </t>
  </si>
  <si>
    <t>Rozvodnica na omietku, oceľovoplechová, krytie min. IP 44</t>
  </si>
  <si>
    <t>Podružný materiál</t>
  </si>
  <si>
    <t>Revízna správa</t>
  </si>
  <si>
    <t>dielo</t>
  </si>
  <si>
    <t>Rozvádzač  RO</t>
  </si>
  <si>
    <t>Elektroinštalácia</t>
  </si>
  <si>
    <t>Doprava materiálu a strojov</t>
  </si>
  <si>
    <t xml:space="preserve">Podlepovacia páska; šírka: 350mm </t>
  </si>
  <si>
    <t xml:space="preserve">Stavba:  </t>
  </si>
  <si>
    <t>ZEMNÉ PRÁCE</t>
  </si>
  <si>
    <t>SKLADBA PODLOŽIA:</t>
  </si>
  <si>
    <t>OSADENIE OBRUBNÍKOV:</t>
  </si>
  <si>
    <t>OSTATNÉ:</t>
  </si>
  <si>
    <t>DODÁVKA A MONTÁŽ ŠPORTOVÉHO NÁRADIA</t>
  </si>
  <si>
    <t>DODÁVKA A MONTÁŽ OSVETLENIA</t>
  </si>
  <si>
    <t xml:space="preserve">DODÁVKA A MONTÁŽ OPLOTENIA </t>
  </si>
  <si>
    <t>ZÁKLADY</t>
  </si>
  <si>
    <t>ODVODNENIE</t>
  </si>
  <si>
    <t>VODOROVNÉ KONŠTRUKCIE</t>
  </si>
  <si>
    <t>Rozhrnutie vrstvy  podľa leaserového zamerania.</t>
  </si>
  <si>
    <t>Zhutnenie vrstvy valcom /min. hodnota hutnenia je  50MPa/</t>
  </si>
  <si>
    <t xml:space="preserve">CENA SPOLU ODVODNENIE: </t>
  </si>
  <si>
    <t xml:space="preserve">CENA SPOLU VODOROVNÉ KONŠTRUKCIE: </t>
  </si>
  <si>
    <t xml:space="preserve">CENA SPOLU ZÁKLADY: </t>
  </si>
  <si>
    <t>Hlavný vypínač, 3-pól, min. 32A</t>
  </si>
  <si>
    <t>SO 01 Multifunkčné ihrisko</t>
  </si>
  <si>
    <t>Hlavný vypínač, 3-pól, min. 20A</t>
  </si>
  <si>
    <t>Istič 16A, charakteristika C, 3-pólový</t>
  </si>
  <si>
    <t>Vývodka P 16</t>
  </si>
  <si>
    <t>Vývodka P 21</t>
  </si>
  <si>
    <t>0,3*0,6*80</t>
  </si>
  <si>
    <t xml:space="preserve">CENA ZA OBJEKT SPOLU: </t>
  </si>
  <si>
    <t>Prepoj. mostík N7 (ak nie je súčasťou skrinky)</t>
  </si>
  <si>
    <t>Prepoj. mostík PE7 (ak nie je súčasťou skrinky)</t>
  </si>
  <si>
    <t>Montáž elektroinštalácie</t>
  </si>
  <si>
    <t>OSADENIE STĹPIKOV OPLOTENIA:</t>
  </si>
  <si>
    <t>SO 02 Osvetlenie ihriska</t>
  </si>
  <si>
    <t>volejbal: 81m</t>
  </si>
  <si>
    <t xml:space="preserve">CENA SPOLU OSTATNÉ: </t>
  </si>
  <si>
    <t>Montáž športového náradia: futbal</t>
  </si>
  <si>
    <t>Montáž športového náradia: volejbal</t>
  </si>
  <si>
    <t>DODÁVKA A MONTÁŽ ŠPORTOVÉHO POVRCHU Z UMELEJ TRÁVY</t>
  </si>
  <si>
    <t>Mantinel sendvičový; materiál: AL+PVC;  hrúbka 6mm, farba sivá, rozmer: 2200x1000mm</t>
  </si>
  <si>
    <t>Betón B15- C12/15 pre osadenie stĺpikov oplotenia  vrátane dopravy.</t>
  </si>
  <si>
    <t>Cestné obrubníky; 80x250x1000mm; vrátane dopravy</t>
  </si>
  <si>
    <t>Podužný merač el.energie</t>
  </si>
  <si>
    <t>Výbojkové alebo metalhalogénové svietidlo 1x400W, HS, IP 65</t>
  </si>
  <si>
    <t>Sodíková alebo metalhalogénová vysokotlaková výbojka 400W</t>
  </si>
  <si>
    <t xml:space="preserve">Oceľový galvanizovaný výložník galvanizovaný v. 2 m, </t>
  </si>
  <si>
    <t>Betón pre osadenie cestných obrubníkov; vrátane dopravy</t>
  </si>
  <si>
    <t>Osadenie cestných obrubníkov</t>
  </si>
  <si>
    <t>Zameranie polohy, výšky a vytýčenie stavby</t>
  </si>
  <si>
    <t xml:space="preserve">Spolu: </t>
  </si>
  <si>
    <t xml:space="preserve">Stĺpik galvanizovaný Ø60mm 1400mm </t>
  </si>
  <si>
    <t xml:space="preserve">Multifunkčné ihrisko s osvetlením </t>
  </si>
  <si>
    <t>malý futbal - bránkoviská: 60m</t>
  </si>
  <si>
    <t>Štrkodrť fr. 0-4mm, vrstva minimálnej hrúbky 30mm; vrátane dopravy</t>
  </si>
  <si>
    <t>Sieť ochranná; oko 150x150 mm; farba: zelená; hr.: 60 PLY; materiál:  PA</t>
  </si>
  <si>
    <t>Kremičitý piesok vrátane dopravy</t>
  </si>
  <si>
    <t xml:space="preserve">Montáž vrátane vsypov a vyčiarovania </t>
  </si>
  <si>
    <t>Tenisové/nohejbalové  stĺpiky AL, sieť, tyčky pre dvojhru a wimbledon.</t>
  </si>
  <si>
    <t xml:space="preserve">CENA SPOLU oplotenie s mantinelmi na celkovú výšku 4m po celom obvode ihriska : </t>
  </si>
  <si>
    <t xml:space="preserve">Jäcklový profil; galvanizovaný; vystužovací; rozmer: 30x30x2,5mm; materiál: FE </t>
  </si>
  <si>
    <t>Dodávka a Uloženie a zosvorkovanie zemniaceho vodiča Ø 10 mm</t>
  </si>
  <si>
    <t>Lepidlo PU</t>
  </si>
  <si>
    <t>Tenis-148m</t>
  </si>
  <si>
    <t>Rúra galvanizovaná Ø48mm; stužujúca</t>
  </si>
  <si>
    <t>Vydrenážovanie jestvujúcej asfaltovej plochy prebitím M 35-80mm v rastri 4 diery na m2</t>
  </si>
  <si>
    <t>Štrkodrť fr. 0-22mm, vrstva minimálnej hrúbky 90mm; vrátane dopravy</t>
  </si>
  <si>
    <t>Futbalové bránky; materiál: hliník; rozmer: 3,2x 2,1 x 1,5m vrátane sietí, demotnovateľné-stacionárne</t>
  </si>
  <si>
    <t>Rozmer 40x18m -asfalt-betón</t>
  </si>
  <si>
    <t>0,8*0,5*0,5*40</t>
  </si>
  <si>
    <t>Vytýčenie,vyrezanie,vybúranie a vŕtanie otvorov pre stĺpiky oplotenia do hutneného podložia vrátane výkopu 8 kus jestvujúcich stĺpov</t>
  </si>
  <si>
    <t>Vytýčenie,vyrezanie,vybúranie,výkop a zrovnanie ryhy pre osadenie obrubníkov; do hutneného podložia a položenie zemnenia do ryhy pre obrubníky</t>
  </si>
  <si>
    <t>122*0,25*0,3</t>
  </si>
  <si>
    <t>Vytýčenie,vyrezanie,vybúranie a hĺbenie jám pre osadenie pätiek športového náradia do hutneného a vyrovnaného podložia-tenis,volejbal,futbal</t>
  </si>
  <si>
    <t>40 ks oplotenie ihriska</t>
  </si>
  <si>
    <t>122*0,2*0,25</t>
  </si>
  <si>
    <t>Betón B15- C12/15 pre osadenie pätiek športového náradia  volejbal,tenis,malý futbal vrátane dopravy</t>
  </si>
  <si>
    <t>Montáž športového náradia: tenis</t>
  </si>
  <si>
    <t>PVC krytka na M 60,3mm stĺpik</t>
  </si>
  <si>
    <t>(116*3)*1,1</t>
  </si>
  <si>
    <t xml:space="preserve">Montáž oplotenia vrátane obnovenia náteru starého oplotenia a prekládky 8 kusov stĺpikov oplotenia </t>
  </si>
  <si>
    <t>min. 16kg na m2:  730*0,016</t>
  </si>
  <si>
    <t xml:space="preserve">Stavba :  Multifunkčné ihrisko s osvetlením </t>
  </si>
  <si>
    <t>Stredná odborná škola obchodu a služieb</t>
  </si>
  <si>
    <t>Lamonsovova 2797/6, 918 54  Trnava</t>
  </si>
  <si>
    <t>Výkaz - výmer</t>
  </si>
  <si>
    <t>SOŠ obchodu a služieb Trnava</t>
  </si>
  <si>
    <t>DRENÁŽ ASFALTOVEJ PLOCHY:</t>
  </si>
  <si>
    <t>SO 02 Osvetlenie</t>
  </si>
  <si>
    <t>Výkaz-výmer</t>
  </si>
  <si>
    <t>Multifunkčné ihrisko s osvetlením</t>
  </si>
  <si>
    <t>Umelá tráva UT 18 ;  Dtex:od 8000; počet vpichov na m2 min.: 40 000; farba zelená/červená, priepustnosť vody: min.67l/m2,váha min:od 2550g/m2</t>
  </si>
  <si>
    <t>Umelá tráva UT 18 ;  Dtex:od 8000; počet vpichov na m2 min: 40 000; farba zelená/červená, priepustnosť vody: min.67l/m2,váha min:od 2550g/m2</t>
  </si>
  <si>
    <t>Umelá tráva UT 18 ;  Dtex:od 8000; počet vpichov na m2: min. 40 000; farba biela, priepustnosť vody: min.67l/m2,váha min:od 2550g/m2</t>
  </si>
  <si>
    <t>Stavba Multifunkčné ihrisko spolu:</t>
  </si>
</sst>
</file>

<file path=xl/styles.xml><?xml version="1.0" encoding="utf-8"?>
<styleSheet xmlns="http://schemas.openxmlformats.org/spreadsheetml/2006/main">
  <numFmts count="6">
    <numFmt numFmtId="164" formatCode="_-* #,##0.00\ _S_k_-;\-* #,##0.00\ _S_k_-;_-* &quot;-&quot;??\ _S_k_-;_-@_-"/>
    <numFmt numFmtId="165" formatCode="#,##0.0"/>
    <numFmt numFmtId="166" formatCode="[$€-2]\ #,##0.00"/>
    <numFmt numFmtId="167" formatCode="#,##0.00\ [$€-1]"/>
    <numFmt numFmtId="168" formatCode="#,##0.000"/>
    <numFmt numFmtId="169" formatCode="#,##0&quot; &quot;"/>
  </numFmts>
  <fonts count="3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8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6" fontId="5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9" fontId="4" fillId="0" borderId="0" xfId="0" applyNumberFormat="1" applyFont="1"/>
    <xf numFmtId="4" fontId="6" fillId="0" borderId="0" xfId="0" applyNumberFormat="1" applyFont="1"/>
    <xf numFmtId="0" fontId="6" fillId="0" borderId="0" xfId="0" applyFont="1"/>
    <xf numFmtId="0" fontId="10" fillId="0" borderId="3" xfId="4" applyFont="1" applyBorder="1" applyAlignment="1">
      <alignment horizontal="left" vertical="center"/>
    </xf>
    <xf numFmtId="0" fontId="10" fillId="0" borderId="4" xfId="4" applyFont="1" applyBorder="1" applyAlignment="1">
      <alignment horizontal="left" vertical="center"/>
    </xf>
    <xf numFmtId="0" fontId="10" fillId="0" borderId="4" xfId="4" applyFont="1" applyBorder="1" applyAlignment="1">
      <alignment horizontal="right" vertical="center"/>
    </xf>
    <xf numFmtId="0" fontId="10" fillId="0" borderId="5" xfId="4" applyFont="1" applyBorder="1" applyAlignment="1">
      <alignment horizontal="left" vertical="center"/>
    </xf>
    <xf numFmtId="0" fontId="10" fillId="0" borderId="6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10" fillId="0" borderId="7" xfId="4" applyFont="1" applyBorder="1" applyAlignment="1">
      <alignment horizontal="right" vertical="center"/>
    </xf>
    <xf numFmtId="0" fontId="10" fillId="0" borderId="8" xfId="4" applyFont="1" applyBorder="1" applyAlignment="1">
      <alignment horizontal="left" vertical="center"/>
    </xf>
    <xf numFmtId="0" fontId="10" fillId="0" borderId="9" xfId="4" applyFont="1" applyBorder="1" applyAlignment="1">
      <alignment horizontal="left" vertical="center"/>
    </xf>
    <xf numFmtId="0" fontId="10" fillId="0" borderId="10" xfId="4" applyFont="1" applyBorder="1" applyAlignment="1">
      <alignment horizontal="left"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left" vertical="center"/>
    </xf>
    <xf numFmtId="0" fontId="10" fillId="0" borderId="12" xfId="4" applyFont="1" applyBorder="1" applyAlignment="1">
      <alignment horizontal="left" vertical="center"/>
    </xf>
    <xf numFmtId="0" fontId="10" fillId="0" borderId="13" xfId="4" applyFont="1" applyBorder="1" applyAlignment="1">
      <alignment horizontal="left" vertical="center"/>
    </xf>
    <xf numFmtId="0" fontId="10" fillId="0" borderId="13" xfId="4" applyFont="1" applyBorder="1" applyAlignment="1">
      <alignment horizontal="right" vertical="center"/>
    </xf>
    <xf numFmtId="14" fontId="10" fillId="0" borderId="14" xfId="4" applyNumberFormat="1" applyFont="1" applyBorder="1" applyAlignment="1">
      <alignment horizontal="left" vertical="center"/>
    </xf>
    <xf numFmtId="0" fontId="10" fillId="0" borderId="15" xfId="4" applyFont="1" applyBorder="1" applyAlignment="1">
      <alignment horizontal="left" vertical="center"/>
    </xf>
    <xf numFmtId="0" fontId="10" fillId="0" borderId="16" xfId="4" applyFont="1" applyBorder="1" applyAlignment="1">
      <alignment horizontal="right" vertical="center"/>
    </xf>
    <xf numFmtId="0" fontId="10" fillId="0" borderId="16" xfId="4" applyFont="1" applyBorder="1" applyAlignment="1">
      <alignment horizontal="left" vertical="center"/>
    </xf>
    <xf numFmtId="0" fontId="10" fillId="0" borderId="17" xfId="4" applyFont="1" applyBorder="1" applyAlignment="1">
      <alignment horizontal="left" vertical="center"/>
    </xf>
    <xf numFmtId="0" fontId="10" fillId="0" borderId="18" xfId="4" applyFont="1" applyBorder="1" applyAlignment="1">
      <alignment horizontal="left" vertical="center"/>
    </xf>
    <xf numFmtId="0" fontId="10" fillId="0" borderId="2" xfId="4" applyFont="1" applyBorder="1" applyAlignment="1">
      <alignment horizontal="left" vertical="center"/>
    </xf>
    <xf numFmtId="0" fontId="10" fillId="0" borderId="19" xfId="4" applyFont="1" applyBorder="1" applyAlignment="1">
      <alignment horizontal="left" vertical="center"/>
    </xf>
    <xf numFmtId="0" fontId="10" fillId="0" borderId="3" xfId="4" applyFont="1" applyBorder="1" applyAlignment="1">
      <alignment horizontal="right" vertical="center"/>
    </xf>
    <xf numFmtId="3" fontId="10" fillId="0" borderId="20" xfId="4" applyNumberFormat="1" applyFont="1" applyBorder="1" applyAlignment="1">
      <alignment horizontal="right" vertical="center"/>
    </xf>
    <xf numFmtId="3" fontId="10" fillId="0" borderId="5" xfId="4" applyNumberFormat="1" applyFont="1" applyBorder="1" applyAlignment="1">
      <alignment horizontal="right" vertical="center"/>
    </xf>
    <xf numFmtId="0" fontId="10" fillId="0" borderId="15" xfId="4" applyFont="1" applyBorder="1" applyAlignment="1">
      <alignment horizontal="right" vertical="center"/>
    </xf>
    <xf numFmtId="3" fontId="10" fillId="0" borderId="21" xfId="4" applyNumberFormat="1" applyFont="1" applyBorder="1" applyAlignment="1">
      <alignment horizontal="right" vertical="center"/>
    </xf>
    <xf numFmtId="3" fontId="10" fillId="0" borderId="17" xfId="4" applyNumberFormat="1" applyFont="1" applyBorder="1" applyAlignment="1">
      <alignment horizontal="right" vertical="center"/>
    </xf>
    <xf numFmtId="0" fontId="10" fillId="0" borderId="18" xfId="4" applyFont="1" applyBorder="1" applyAlignment="1">
      <alignment horizontal="right" vertical="center"/>
    </xf>
    <xf numFmtId="3" fontId="10" fillId="0" borderId="22" xfId="4" applyNumberFormat="1" applyFont="1" applyBorder="1" applyAlignment="1">
      <alignment horizontal="right" vertical="center"/>
    </xf>
    <xf numFmtId="0" fontId="10" fillId="0" borderId="2" xfId="4" applyFont="1" applyBorder="1" applyAlignment="1">
      <alignment horizontal="right" vertical="center"/>
    </xf>
    <xf numFmtId="3" fontId="10" fillId="0" borderId="19" xfId="4" applyNumberFormat="1" applyFont="1" applyBorder="1" applyAlignment="1">
      <alignment horizontal="right" vertical="center"/>
    </xf>
    <xf numFmtId="0" fontId="11" fillId="0" borderId="23" xfId="4" applyFont="1" applyBorder="1" applyAlignment="1">
      <alignment horizontal="center" vertical="center"/>
    </xf>
    <xf numFmtId="0" fontId="10" fillId="0" borderId="24" xfId="4" applyFont="1" applyBorder="1" applyAlignment="1">
      <alignment horizontal="left" vertical="center"/>
    </xf>
    <xf numFmtId="0" fontId="10" fillId="0" borderId="24" xfId="4" applyFont="1" applyBorder="1" applyAlignment="1">
      <alignment horizontal="center" vertical="center"/>
    </xf>
    <xf numFmtId="0" fontId="10" fillId="0" borderId="25" xfId="4" applyFont="1" applyBorder="1" applyAlignment="1">
      <alignment horizontal="center" vertical="center"/>
    </xf>
    <xf numFmtId="0" fontId="10" fillId="0" borderId="26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/>
    </xf>
    <xf numFmtId="0" fontId="10" fillId="0" borderId="28" xfId="4" applyFont="1" applyBorder="1" applyAlignment="1">
      <alignment horizontal="center" vertical="center"/>
    </xf>
    <xf numFmtId="0" fontId="10" fillId="0" borderId="29" xfId="4" applyFont="1" applyBorder="1" applyAlignment="1">
      <alignment horizontal="center" vertical="center"/>
    </xf>
    <xf numFmtId="0" fontId="10" fillId="0" borderId="30" xfId="4" applyFont="1" applyBorder="1" applyAlignment="1">
      <alignment horizontal="left" vertical="center"/>
    </xf>
    <xf numFmtId="168" fontId="10" fillId="0" borderId="30" xfId="4" applyNumberFormat="1" applyFont="1" applyBorder="1" applyAlignment="1">
      <alignment horizontal="right" vertical="center"/>
    </xf>
    <xf numFmtId="168" fontId="10" fillId="0" borderId="31" xfId="4" applyNumberFormat="1" applyFont="1" applyBorder="1" applyAlignment="1">
      <alignment horizontal="right" vertical="center"/>
    </xf>
    <xf numFmtId="0" fontId="10" fillId="0" borderId="32" xfId="4" applyFont="1" applyBorder="1" applyAlignment="1">
      <alignment horizontal="left" vertical="center"/>
    </xf>
    <xf numFmtId="0" fontId="10" fillId="0" borderId="33" xfId="4" applyNumberFormat="1" applyFont="1" applyBorder="1" applyAlignment="1">
      <alignment horizontal="left" vertical="center"/>
    </xf>
    <xf numFmtId="4" fontId="10" fillId="0" borderId="31" xfId="4" applyNumberFormat="1" applyFont="1" applyBorder="1" applyAlignment="1">
      <alignment horizontal="right" vertical="center"/>
    </xf>
    <xf numFmtId="0" fontId="10" fillId="0" borderId="34" xfId="4" applyFont="1" applyBorder="1" applyAlignment="1">
      <alignment horizontal="center" vertical="center"/>
    </xf>
    <xf numFmtId="0" fontId="10" fillId="0" borderId="35" xfId="4" applyFont="1" applyBorder="1" applyAlignment="1">
      <alignment horizontal="left" vertical="center"/>
    </xf>
    <xf numFmtId="168" fontId="10" fillId="0" borderId="35" xfId="4" applyNumberFormat="1" applyFont="1" applyBorder="1" applyAlignment="1">
      <alignment horizontal="right" vertical="center"/>
    </xf>
    <xf numFmtId="0" fontId="10" fillId="0" borderId="36" xfId="4" applyFont="1" applyBorder="1" applyAlignment="1">
      <alignment horizontal="left" vertical="center"/>
    </xf>
    <xf numFmtId="4" fontId="10" fillId="0" borderId="37" xfId="4" applyNumberFormat="1" applyFont="1" applyBorder="1" applyAlignment="1">
      <alignment horizontal="right" vertical="center"/>
    </xf>
    <xf numFmtId="168" fontId="10" fillId="0" borderId="38" xfId="4" applyNumberFormat="1" applyFont="1" applyBorder="1" applyAlignment="1">
      <alignment horizontal="right" vertical="center"/>
    </xf>
    <xf numFmtId="0" fontId="10" fillId="0" borderId="39" xfId="4" applyFont="1" applyBorder="1" applyAlignment="1">
      <alignment horizontal="center" vertical="center"/>
    </xf>
    <xf numFmtId="0" fontId="10" fillId="0" borderId="40" xfId="4" applyFont="1" applyBorder="1" applyAlignment="1">
      <alignment horizontal="left" vertical="center"/>
    </xf>
    <xf numFmtId="168" fontId="10" fillId="0" borderId="40" xfId="4" applyNumberFormat="1" applyFont="1" applyBorder="1" applyAlignment="1">
      <alignment horizontal="right" vertical="center"/>
    </xf>
    <xf numFmtId="168" fontId="10" fillId="0" borderId="41" xfId="4" applyNumberFormat="1" applyFont="1" applyBorder="1" applyAlignment="1">
      <alignment horizontal="right" vertical="center"/>
    </xf>
    <xf numFmtId="168" fontId="10" fillId="0" borderId="42" xfId="4" applyNumberFormat="1" applyFont="1" applyBorder="1" applyAlignment="1">
      <alignment horizontal="right" vertical="center"/>
    </xf>
    <xf numFmtId="0" fontId="10" fillId="0" borderId="43" xfId="4" applyFont="1" applyBorder="1" applyAlignment="1">
      <alignment horizontal="center" vertical="center"/>
    </xf>
    <xf numFmtId="0" fontId="10" fillId="0" borderId="0" xfId="4" applyFont="1"/>
    <xf numFmtId="0" fontId="10" fillId="0" borderId="41" xfId="4" applyFont="1" applyBorder="1" applyAlignment="1">
      <alignment horizontal="right" vertical="center"/>
    </xf>
    <xf numFmtId="4" fontId="10" fillId="0" borderId="42" xfId="4" applyNumberFormat="1" applyFont="1" applyBorder="1" applyAlignment="1">
      <alignment horizontal="right" vertical="center"/>
    </xf>
    <xf numFmtId="0" fontId="10" fillId="0" borderId="26" xfId="4" applyFont="1" applyBorder="1" applyAlignment="1">
      <alignment horizontal="left" vertical="center"/>
    </xf>
    <xf numFmtId="10" fontId="10" fillId="0" borderId="16" xfId="4" applyNumberFormat="1" applyFont="1" applyBorder="1" applyAlignment="1">
      <alignment horizontal="right" vertical="center"/>
    </xf>
    <xf numFmtId="10" fontId="10" fillId="0" borderId="44" xfId="4" applyNumberFormat="1" applyFont="1" applyBorder="1" applyAlignment="1">
      <alignment horizontal="right" vertical="center"/>
    </xf>
    <xf numFmtId="0" fontId="10" fillId="0" borderId="45" xfId="4" applyFont="1" applyBorder="1" applyAlignment="1">
      <alignment horizontal="left" vertical="center"/>
    </xf>
    <xf numFmtId="10" fontId="10" fillId="0" borderId="7" xfId="4" applyNumberFormat="1" applyFont="1" applyBorder="1" applyAlignment="1">
      <alignment horizontal="right" vertical="center"/>
    </xf>
    <xf numFmtId="10" fontId="10" fillId="0" borderId="45" xfId="4" applyNumberFormat="1" applyFont="1" applyBorder="1" applyAlignment="1">
      <alignment horizontal="right" vertical="center"/>
    </xf>
    <xf numFmtId="0" fontId="10" fillId="0" borderId="41" xfId="4" applyFont="1" applyBorder="1" applyAlignment="1">
      <alignment horizontal="left" vertical="center"/>
    </xf>
    <xf numFmtId="0" fontId="10" fillId="0" borderId="43" xfId="4" applyFont="1" applyBorder="1" applyAlignment="1">
      <alignment horizontal="right" vertical="center"/>
    </xf>
    <xf numFmtId="0" fontId="10" fillId="0" borderId="46" xfId="4" applyFont="1" applyBorder="1" applyAlignment="1">
      <alignment horizontal="center" vertical="center"/>
    </xf>
    <xf numFmtId="0" fontId="10" fillId="0" borderId="47" xfId="4" applyFont="1" applyBorder="1" applyAlignment="1">
      <alignment horizontal="left" vertical="center"/>
    </xf>
    <xf numFmtId="0" fontId="10" fillId="0" borderId="47" xfId="4" applyFont="1" applyBorder="1" applyAlignment="1">
      <alignment horizontal="right" vertical="center"/>
    </xf>
    <xf numFmtId="0" fontId="10" fillId="0" borderId="48" xfId="4" applyFont="1" applyBorder="1" applyAlignment="1">
      <alignment horizontal="right" vertical="center"/>
    </xf>
    <xf numFmtId="3" fontId="10" fillId="0" borderId="0" xfId="4" applyNumberFormat="1" applyFont="1" applyBorder="1" applyAlignment="1">
      <alignment horizontal="right" vertical="center"/>
    </xf>
    <xf numFmtId="0" fontId="10" fillId="0" borderId="46" xfId="4" applyFont="1" applyBorder="1" applyAlignment="1">
      <alignment horizontal="left" vertical="center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left" vertical="center"/>
    </xf>
    <xf numFmtId="0" fontId="10" fillId="0" borderId="49" xfId="4" applyFont="1" applyBorder="1" applyAlignment="1">
      <alignment horizontal="right" vertical="center"/>
    </xf>
    <xf numFmtId="0" fontId="10" fillId="0" borderId="21" xfId="4" applyFont="1" applyBorder="1" applyAlignment="1">
      <alignment horizontal="right" vertical="center"/>
    </xf>
    <xf numFmtId="3" fontId="10" fillId="0" borderId="49" xfId="4" applyNumberFormat="1" applyFont="1" applyBorder="1" applyAlignment="1">
      <alignment horizontal="right" vertical="center"/>
    </xf>
    <xf numFmtId="4" fontId="10" fillId="0" borderId="45" xfId="4" applyNumberFormat="1" applyFont="1" applyBorder="1" applyAlignment="1">
      <alignment horizontal="right" vertical="center"/>
    </xf>
    <xf numFmtId="3" fontId="10" fillId="0" borderId="50" xfId="4" applyNumberFormat="1" applyFont="1" applyBorder="1" applyAlignment="1">
      <alignment horizontal="right" vertical="center"/>
    </xf>
    <xf numFmtId="0" fontId="11" fillId="0" borderId="51" xfId="4" applyFont="1" applyBorder="1" applyAlignment="1">
      <alignment horizontal="center" vertical="center"/>
    </xf>
    <xf numFmtId="0" fontId="10" fillId="0" borderId="52" xfId="4" applyFont="1" applyBorder="1" applyAlignment="1">
      <alignment horizontal="left" vertical="center"/>
    </xf>
    <xf numFmtId="0" fontId="10" fillId="0" borderId="53" xfId="4" applyFont="1" applyBorder="1" applyAlignment="1">
      <alignment horizontal="left" vertical="center"/>
    </xf>
    <xf numFmtId="169" fontId="10" fillId="0" borderId="54" xfId="4" applyNumberFormat="1" applyFont="1" applyBorder="1" applyAlignment="1">
      <alignment horizontal="right" vertical="center"/>
    </xf>
    <xf numFmtId="0" fontId="10" fillId="0" borderId="55" xfId="4" applyFont="1" applyBorder="1" applyAlignment="1">
      <alignment horizontal="left" vertical="center"/>
    </xf>
    <xf numFmtId="0" fontId="10" fillId="0" borderId="47" xfId="4" applyFont="1" applyBorder="1" applyAlignment="1">
      <alignment horizontal="center" vertical="center"/>
    </xf>
    <xf numFmtId="0" fontId="11" fillId="0" borderId="47" xfId="4" applyFont="1" applyBorder="1" applyAlignment="1">
      <alignment horizontal="center" vertical="center"/>
    </xf>
    <xf numFmtId="0" fontId="10" fillId="0" borderId="56" xfId="4" applyFont="1" applyBorder="1" applyAlignment="1">
      <alignment horizontal="center" vertical="center"/>
    </xf>
    <xf numFmtId="0" fontId="11" fillId="0" borderId="0" xfId="4" applyFont="1" applyBorder="1" applyAlignment="1">
      <alignment horizontal="left" vertical="center"/>
    </xf>
    <xf numFmtId="0" fontId="10" fillId="0" borderId="57" xfId="4" applyFont="1" applyBorder="1" applyAlignment="1">
      <alignment horizontal="left" vertical="center"/>
    </xf>
    <xf numFmtId="14" fontId="10" fillId="0" borderId="7" xfId="4" applyNumberFormat="1" applyFont="1" applyBorder="1" applyAlignment="1">
      <alignment horizontal="left" vertical="center"/>
    </xf>
    <xf numFmtId="0" fontId="12" fillId="0" borderId="0" xfId="0" applyFont="1"/>
    <xf numFmtId="166" fontId="6" fillId="0" borderId="0" xfId="0" applyNumberFormat="1" applyFont="1"/>
    <xf numFmtId="4" fontId="13" fillId="0" borderId="0" xfId="0" applyNumberFormat="1" applyFont="1"/>
    <xf numFmtId="166" fontId="0" fillId="0" borderId="0" xfId="0" applyNumberFormat="1"/>
    <xf numFmtId="0" fontId="0" fillId="0" borderId="0" xfId="0" applyBorder="1"/>
    <xf numFmtId="0" fontId="12" fillId="0" borderId="0" xfId="0" applyFont="1" applyBorder="1"/>
    <xf numFmtId="4" fontId="6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9" fontId="4" fillId="0" borderId="0" xfId="0" applyNumberFormat="1" applyFont="1" applyBorder="1"/>
    <xf numFmtId="166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/>
    <xf numFmtId="0" fontId="1" fillId="0" borderId="0" xfId="0" applyFont="1" applyFill="1" applyBorder="1" applyAlignment="1"/>
    <xf numFmtId="0" fontId="18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0" xfId="0" applyFont="1" applyFill="1" applyBorder="1" applyAlignment="1"/>
    <xf numFmtId="0" fontId="14" fillId="0" borderId="1" xfId="0" applyFont="1" applyFill="1" applyBorder="1" applyAlignment="1">
      <alignment horizontal="center" wrapText="1"/>
    </xf>
    <xf numFmtId="166" fontId="22" fillId="0" borderId="1" xfId="0" applyNumberFormat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center" wrapText="1"/>
    </xf>
    <xf numFmtId="166" fontId="1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166" fontId="26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/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66" fontId="26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7" fillId="0" borderId="0" xfId="0" applyFont="1"/>
    <xf numFmtId="0" fontId="28" fillId="0" borderId="0" xfId="0" applyFont="1"/>
    <xf numFmtId="0" fontId="25" fillId="0" borderId="0" xfId="0" applyFont="1"/>
    <xf numFmtId="14" fontId="25" fillId="0" borderId="0" xfId="0" applyNumberFormat="1" applyFont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167" fontId="25" fillId="0" borderId="1" xfId="0" applyNumberFormat="1" applyFont="1" applyBorder="1"/>
    <xf numFmtId="0" fontId="29" fillId="0" borderId="1" xfId="0" applyFont="1" applyBorder="1"/>
    <xf numFmtId="167" fontId="25" fillId="0" borderId="0" xfId="0" applyNumberFormat="1" applyFont="1"/>
    <xf numFmtId="0" fontId="30" fillId="0" borderId="1" xfId="0" applyFont="1" applyBorder="1"/>
    <xf numFmtId="0" fontId="15" fillId="0" borderId="1" xfId="0" applyFont="1" applyFill="1" applyBorder="1" applyAlignment="1"/>
    <xf numFmtId="49" fontId="10" fillId="0" borderId="4" xfId="4" applyNumberFormat="1" applyFont="1" applyBorder="1" applyAlignment="1">
      <alignment horizontal="left" vertical="center"/>
    </xf>
    <xf numFmtId="166" fontId="31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166" fontId="16" fillId="0" borderId="1" xfId="0" applyNumberFormat="1" applyFont="1" applyFill="1" applyBorder="1" applyAlignment="1">
      <alignment horizontal="center"/>
    </xf>
    <xf numFmtId="0" fontId="21" fillId="0" borderId="1" xfId="0" applyFont="1" applyBorder="1"/>
    <xf numFmtId="0" fontId="23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166" fontId="14" fillId="0" borderId="1" xfId="1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6" fontId="14" fillId="0" borderId="1" xfId="1" applyNumberFormat="1" applyFont="1" applyFill="1" applyBorder="1" applyAlignment="1">
      <alignment horizontal="center" wrapText="1"/>
    </xf>
    <xf numFmtId="166" fontId="16" fillId="0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6" fontId="16" fillId="2" borderId="1" xfId="0" applyNumberFormat="1" applyFont="1" applyFill="1" applyBorder="1" applyAlignment="1">
      <alignment horizontal="center"/>
    </xf>
    <xf numFmtId="0" fontId="9" fillId="0" borderId="2" xfId="3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</cellXfs>
  <cellStyles count="5">
    <cellStyle name="čiarky" xfId="1" builtinId="3"/>
    <cellStyle name="normálne" xfId="0" builtinId="0"/>
    <cellStyle name="normálne 2" xfId="2"/>
    <cellStyle name="normálne_KLs" xfId="3"/>
    <cellStyle name="normálne_KLv" xfId="4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548640</xdr:colOff>
      <xdr:row>32</xdr:row>
      <xdr:rowOff>7620</xdr:rowOff>
    </xdr:from>
    <xdr:to>
      <xdr:col>4</xdr:col>
      <xdr:colOff>548640</xdr:colOff>
      <xdr:row>41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116580" y="5996940"/>
          <a:ext cx="0" cy="165354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>
      <selection activeCell="P17" sqref="P17"/>
    </sheetView>
  </sheetViews>
  <sheetFormatPr defaultRowHeight="14.4"/>
  <cols>
    <col min="1" max="1" width="5" customWidth="1"/>
    <col min="2" max="2" width="9.88671875" customWidth="1"/>
    <col min="3" max="3" width="10.6640625" customWidth="1"/>
    <col min="5" max="5" width="10.44140625" customWidth="1"/>
    <col min="6" max="6" width="5.6640625" customWidth="1"/>
    <col min="7" max="7" width="17.44140625" customWidth="1"/>
    <col min="8" max="8" width="9.6640625" customWidth="1"/>
    <col min="9" max="9" width="9.88671875" customWidth="1"/>
  </cols>
  <sheetData>
    <row r="1" spans="1:10" ht="19.2" customHeight="1" thickBot="1">
      <c r="A1" s="195" t="s">
        <v>28</v>
      </c>
      <c r="B1" s="195"/>
      <c r="C1" s="195"/>
      <c r="D1" s="195"/>
      <c r="E1" s="195"/>
      <c r="F1" s="195"/>
      <c r="G1" s="195"/>
      <c r="H1" s="195"/>
      <c r="I1" s="195"/>
      <c r="J1" s="6"/>
    </row>
    <row r="2" spans="1:10" ht="15" thickTop="1">
      <c r="A2" s="10"/>
      <c r="B2" s="11" t="s">
        <v>183</v>
      </c>
      <c r="C2" s="11"/>
      <c r="D2" s="11"/>
      <c r="E2" s="11"/>
      <c r="F2" s="12" t="s">
        <v>29</v>
      </c>
      <c r="G2" s="11"/>
      <c r="H2" s="11"/>
      <c r="I2" s="13"/>
      <c r="J2" s="6"/>
    </row>
    <row r="3" spans="1:10">
      <c r="A3" s="14"/>
      <c r="B3" s="15"/>
      <c r="C3" s="15"/>
      <c r="D3" s="15"/>
      <c r="E3" s="15"/>
      <c r="F3" s="16" t="s">
        <v>30</v>
      </c>
      <c r="G3" s="15"/>
      <c r="H3" s="15"/>
      <c r="I3" s="17"/>
      <c r="J3" s="6"/>
    </row>
    <row r="4" spans="1:10">
      <c r="A4" s="18"/>
      <c r="B4" s="19"/>
      <c r="C4" s="19"/>
      <c r="D4" s="19"/>
      <c r="E4" s="19"/>
      <c r="F4" s="20"/>
      <c r="G4" s="19"/>
      <c r="H4" s="19"/>
      <c r="I4" s="21"/>
      <c r="J4" s="6"/>
    </row>
    <row r="5" spans="1:10" ht="15" thickBot="1">
      <c r="A5" s="22"/>
      <c r="B5" s="23" t="s">
        <v>31</v>
      </c>
      <c r="C5" s="23"/>
      <c r="D5" s="23" t="s">
        <v>32</v>
      </c>
      <c r="E5" s="24"/>
      <c r="F5" s="24" t="s">
        <v>33</v>
      </c>
      <c r="G5" s="23"/>
      <c r="H5" s="24" t="s">
        <v>34</v>
      </c>
      <c r="I5" s="25"/>
      <c r="J5" s="6"/>
    </row>
    <row r="6" spans="1:10" ht="15" thickTop="1">
      <c r="A6" s="10"/>
      <c r="B6" s="11" t="s">
        <v>35</v>
      </c>
      <c r="C6" s="11" t="s">
        <v>184</v>
      </c>
      <c r="D6" s="11"/>
      <c r="E6" s="11"/>
      <c r="F6" s="11" t="s">
        <v>36</v>
      </c>
      <c r="G6" s="166"/>
      <c r="H6" s="11"/>
      <c r="I6" s="13"/>
      <c r="J6" s="6"/>
    </row>
    <row r="7" spans="1:10">
      <c r="A7" s="26"/>
      <c r="B7" s="27"/>
      <c r="C7" s="28" t="s">
        <v>185</v>
      </c>
      <c r="D7" s="28"/>
      <c r="E7" s="28"/>
      <c r="F7" s="28" t="s">
        <v>37</v>
      </c>
      <c r="G7" s="28"/>
      <c r="H7" s="28"/>
      <c r="I7" s="29"/>
      <c r="J7" s="6"/>
    </row>
    <row r="8" spans="1:10">
      <c r="A8" s="14"/>
      <c r="B8" s="15" t="s">
        <v>38</v>
      </c>
      <c r="C8" s="15"/>
      <c r="D8" s="15"/>
      <c r="E8" s="15"/>
      <c r="F8" s="15" t="s">
        <v>36</v>
      </c>
      <c r="G8" s="15"/>
      <c r="H8" s="15"/>
      <c r="I8" s="17"/>
      <c r="J8" s="6"/>
    </row>
    <row r="9" spans="1:10">
      <c r="A9" s="18"/>
      <c r="B9" s="20"/>
      <c r="C9" s="19"/>
      <c r="D9" s="19"/>
      <c r="E9" s="19"/>
      <c r="F9" s="28" t="s">
        <v>37</v>
      </c>
      <c r="G9" s="19"/>
      <c r="H9" s="19"/>
      <c r="I9" s="21"/>
      <c r="J9" s="6"/>
    </row>
    <row r="10" spans="1:10">
      <c r="A10" s="14"/>
      <c r="B10" s="15" t="s">
        <v>39</v>
      </c>
      <c r="C10" s="15"/>
      <c r="D10" s="15"/>
      <c r="E10" s="15"/>
      <c r="F10" s="15" t="s">
        <v>36</v>
      </c>
      <c r="G10" s="15"/>
      <c r="H10" s="15"/>
      <c r="I10" s="17"/>
      <c r="J10" s="6"/>
    </row>
    <row r="11" spans="1:10" ht="15" thickBot="1">
      <c r="A11" s="30"/>
      <c r="B11" s="31"/>
      <c r="C11" s="31"/>
      <c r="D11" s="31"/>
      <c r="E11" s="31"/>
      <c r="F11" s="31" t="s">
        <v>37</v>
      </c>
      <c r="G11" s="31"/>
      <c r="H11" s="31"/>
      <c r="I11" s="32"/>
      <c r="J11" s="6"/>
    </row>
    <row r="12" spans="1:10" ht="15" thickTop="1">
      <c r="A12" s="33">
        <v>1</v>
      </c>
      <c r="B12" s="11" t="s">
        <v>40</v>
      </c>
      <c r="C12" s="11"/>
      <c r="D12" s="11"/>
      <c r="E12" s="34">
        <f>IF(A12&lt;&gt;0,ROUND($J$31/A12,0),0)</f>
        <v>0</v>
      </c>
      <c r="F12" s="12">
        <v>1</v>
      </c>
      <c r="G12" s="11" t="s">
        <v>41</v>
      </c>
      <c r="H12" s="11"/>
      <c r="I12" s="35">
        <f>IF(F12&lt;&gt;0,ROUND($J$31/F12,0),0)</f>
        <v>0</v>
      </c>
      <c r="J12" s="6"/>
    </row>
    <row r="13" spans="1:10">
      <c r="A13" s="36">
        <v>1</v>
      </c>
      <c r="B13" s="28" t="s">
        <v>42</v>
      </c>
      <c r="C13" s="28"/>
      <c r="D13" s="28"/>
      <c r="E13" s="37">
        <f>IF(A13&lt;&gt;0,ROUND($J$31/A13,0),0)</f>
        <v>0</v>
      </c>
      <c r="F13" s="27"/>
      <c r="G13" s="28"/>
      <c r="H13" s="28"/>
      <c r="I13" s="38">
        <f>IF(F13&lt;&gt;0,ROUND($J$31/F13,0),0)</f>
        <v>0</v>
      </c>
      <c r="J13" s="6"/>
    </row>
    <row r="14" spans="1:10" ht="15" thickBot="1">
      <c r="A14" s="39">
        <v>1</v>
      </c>
      <c r="B14" s="31" t="s">
        <v>43</v>
      </c>
      <c r="C14" s="31"/>
      <c r="D14" s="31"/>
      <c r="E14" s="40">
        <f>IF(A14&lt;&gt;0,ROUND($J$31/A14,0),0)</f>
        <v>0</v>
      </c>
      <c r="F14" s="41"/>
      <c r="G14" s="31"/>
      <c r="H14" s="31"/>
      <c r="I14" s="42">
        <f>IF(F14&lt;&gt;0,ROUND($J$31/F14,0),0)</f>
        <v>0</v>
      </c>
      <c r="J14" s="6"/>
    </row>
    <row r="15" spans="1:10" ht="15" thickTop="1">
      <c r="A15" s="43" t="s">
        <v>44</v>
      </c>
      <c r="B15" s="44" t="s">
        <v>45</v>
      </c>
      <c r="C15" s="45" t="s">
        <v>46</v>
      </c>
      <c r="D15" s="45" t="s">
        <v>47</v>
      </c>
      <c r="E15" s="46" t="s">
        <v>48</v>
      </c>
      <c r="F15" s="43" t="s">
        <v>49</v>
      </c>
      <c r="G15" s="47" t="s">
        <v>50</v>
      </c>
      <c r="H15" s="48"/>
      <c r="I15" s="49"/>
      <c r="J15" s="6"/>
    </row>
    <row r="16" spans="1:10">
      <c r="A16" s="50">
        <v>1</v>
      </c>
      <c r="B16" s="51" t="s">
        <v>51</v>
      </c>
      <c r="C16" s="167">
        <v>0</v>
      </c>
      <c r="D16" s="52">
        <v>0</v>
      </c>
      <c r="E16" s="53">
        <f>C16+D16</f>
        <v>0</v>
      </c>
      <c r="F16" s="50">
        <v>6</v>
      </c>
      <c r="G16" s="54" t="s">
        <v>52</v>
      </c>
      <c r="H16" s="55"/>
      <c r="I16" s="56">
        <v>0</v>
      </c>
      <c r="J16" s="6"/>
    </row>
    <row r="17" spans="1:10">
      <c r="A17" s="57">
        <v>2</v>
      </c>
      <c r="B17" s="58" t="s">
        <v>53</v>
      </c>
      <c r="C17" s="59">
        <v>0</v>
      </c>
      <c r="D17" s="59">
        <v>0</v>
      </c>
      <c r="E17" s="53">
        <f>C17+D17</f>
        <v>0</v>
      </c>
      <c r="F17" s="57">
        <v>7</v>
      </c>
      <c r="G17" s="60" t="s">
        <v>54</v>
      </c>
      <c r="H17" s="15"/>
      <c r="I17" s="61">
        <v>0</v>
      </c>
      <c r="J17" s="6"/>
    </row>
    <row r="18" spans="1:10">
      <c r="A18" s="57">
        <v>3</v>
      </c>
      <c r="B18" s="58" t="s">
        <v>55</v>
      </c>
      <c r="C18" s="59"/>
      <c r="D18" s="59"/>
      <c r="E18" s="53">
        <f>C18+D18</f>
        <v>0</v>
      </c>
      <c r="F18" s="57">
        <v>8</v>
      </c>
      <c r="G18" s="60" t="s">
        <v>56</v>
      </c>
      <c r="H18" s="15"/>
      <c r="I18" s="61">
        <v>0</v>
      </c>
      <c r="J18" s="6"/>
    </row>
    <row r="19" spans="1:10" ht="15" thickBot="1">
      <c r="A19" s="57">
        <v>4</v>
      </c>
      <c r="B19" s="58" t="s">
        <v>57</v>
      </c>
      <c r="C19" s="59"/>
      <c r="D19" s="59"/>
      <c r="E19" s="62">
        <f>C19+D19</f>
        <v>0</v>
      </c>
      <c r="F19" s="57">
        <v>9</v>
      </c>
      <c r="G19" s="60" t="s">
        <v>58</v>
      </c>
      <c r="H19" s="15"/>
      <c r="I19" s="61">
        <v>0</v>
      </c>
      <c r="J19" s="6"/>
    </row>
    <row r="20" spans="1:10" ht="15" thickBot="1">
      <c r="A20" s="63">
        <v>5</v>
      </c>
      <c r="B20" s="64" t="s">
        <v>59</v>
      </c>
      <c r="C20" s="65">
        <f>SUM(C16:C19)</f>
        <v>0</v>
      </c>
      <c r="D20" s="66">
        <f>SUM(D16:D19)</f>
        <v>0</v>
      </c>
      <c r="E20" s="67">
        <f>SUM(E16:E19)</f>
        <v>0</v>
      </c>
      <c r="F20" s="68">
        <v>10</v>
      </c>
      <c r="G20" s="69"/>
      <c r="H20" s="70" t="s">
        <v>60</v>
      </c>
      <c r="I20" s="71">
        <f>SUM(I16:I19)</f>
        <v>0</v>
      </c>
      <c r="J20" s="6"/>
    </row>
    <row r="21" spans="1:10" ht="15" thickTop="1">
      <c r="A21" s="43" t="s">
        <v>61</v>
      </c>
      <c r="B21" s="72"/>
      <c r="C21" s="48" t="s">
        <v>62</v>
      </c>
      <c r="D21" s="48"/>
      <c r="E21" s="49"/>
      <c r="F21" s="43" t="s">
        <v>63</v>
      </c>
      <c r="G21" s="47" t="s">
        <v>64</v>
      </c>
      <c r="H21" s="48"/>
      <c r="I21" s="49"/>
      <c r="J21" s="6"/>
    </row>
    <row r="22" spans="1:10">
      <c r="A22" s="50">
        <v>11</v>
      </c>
      <c r="B22" s="54" t="s">
        <v>65</v>
      </c>
      <c r="C22" s="73" t="s">
        <v>58</v>
      </c>
      <c r="D22" s="74">
        <v>0</v>
      </c>
      <c r="E22" s="56">
        <v>0</v>
      </c>
      <c r="F22" s="57">
        <v>16</v>
      </c>
      <c r="G22" s="60" t="s">
        <v>66</v>
      </c>
      <c r="H22" s="75"/>
      <c r="I22" s="61">
        <v>0</v>
      </c>
      <c r="J22" s="6"/>
    </row>
    <row r="23" spans="1:10">
      <c r="A23" s="57">
        <v>12</v>
      </c>
      <c r="B23" s="60" t="s">
        <v>67</v>
      </c>
      <c r="C23" s="76"/>
      <c r="D23" s="77">
        <v>0</v>
      </c>
      <c r="E23" s="61">
        <v>0</v>
      </c>
      <c r="F23" s="57">
        <v>17</v>
      </c>
      <c r="G23" s="60" t="s">
        <v>68</v>
      </c>
      <c r="H23" s="75"/>
      <c r="I23" s="61">
        <v>0</v>
      </c>
      <c r="J23" s="6"/>
    </row>
    <row r="24" spans="1:10">
      <c r="A24" s="57">
        <v>13</v>
      </c>
      <c r="B24" s="60" t="s">
        <v>69</v>
      </c>
      <c r="C24" s="76"/>
      <c r="D24" s="77">
        <v>0</v>
      </c>
      <c r="E24" s="61">
        <v>0</v>
      </c>
      <c r="F24" s="57">
        <v>18</v>
      </c>
      <c r="G24" s="60" t="s">
        <v>70</v>
      </c>
      <c r="H24" s="75"/>
      <c r="I24" s="61">
        <v>0</v>
      </c>
      <c r="J24" s="6"/>
    </row>
    <row r="25" spans="1:10" ht="15" thickBot="1">
      <c r="A25" s="57">
        <v>14</v>
      </c>
      <c r="B25" s="60" t="s">
        <v>58</v>
      </c>
      <c r="C25" s="76"/>
      <c r="D25" s="77">
        <v>0</v>
      </c>
      <c r="E25" s="61">
        <v>0</v>
      </c>
      <c r="F25" s="57">
        <v>19</v>
      </c>
      <c r="G25" s="60" t="s">
        <v>58</v>
      </c>
      <c r="H25" s="75"/>
      <c r="I25" s="61">
        <v>0</v>
      </c>
      <c r="J25" s="6"/>
    </row>
    <row r="26" spans="1:10" ht="15" thickBot="1">
      <c r="A26" s="63">
        <v>15</v>
      </c>
      <c r="B26" s="78"/>
      <c r="C26" s="79"/>
      <c r="D26" s="79" t="s">
        <v>71</v>
      </c>
      <c r="E26" s="71">
        <f>SUM(E22:E25)</f>
        <v>0</v>
      </c>
      <c r="F26" s="63">
        <v>20</v>
      </c>
      <c r="G26" s="78"/>
      <c r="H26" s="79" t="s">
        <v>72</v>
      </c>
      <c r="I26" s="71">
        <f>SUM(I22:I25)</f>
        <v>0</v>
      </c>
      <c r="J26" s="6"/>
    </row>
    <row r="27" spans="1:10" ht="15" thickTop="1">
      <c r="A27" s="80"/>
      <c r="B27" s="81" t="s">
        <v>73</v>
      </c>
      <c r="C27" s="82"/>
      <c r="D27" s="83" t="s">
        <v>74</v>
      </c>
      <c r="E27" s="84"/>
      <c r="F27" s="43" t="s">
        <v>75</v>
      </c>
      <c r="G27" s="47" t="s">
        <v>76</v>
      </c>
      <c r="H27" s="48"/>
      <c r="I27" s="49"/>
      <c r="J27" s="6"/>
    </row>
    <row r="28" spans="1:10">
      <c r="A28" s="85"/>
      <c r="B28" s="86"/>
      <c r="C28" s="87"/>
      <c r="D28" s="88"/>
      <c r="E28" s="84"/>
      <c r="F28" s="50">
        <v>21</v>
      </c>
      <c r="G28" s="54"/>
      <c r="H28" s="89" t="s">
        <v>77</v>
      </c>
      <c r="I28" s="56">
        <f>C16+D16+I22</f>
        <v>0</v>
      </c>
      <c r="J28" s="6"/>
    </row>
    <row r="29" spans="1:10">
      <c r="A29" s="85"/>
      <c r="B29" s="87" t="s">
        <v>78</v>
      </c>
      <c r="C29" s="87"/>
      <c r="D29" s="90"/>
      <c r="E29" s="84"/>
      <c r="F29" s="57">
        <v>22</v>
      </c>
      <c r="G29" s="60" t="s">
        <v>79</v>
      </c>
      <c r="H29" s="91">
        <f>ROUND(E20,2)+I20+E26+I26</f>
        <v>0</v>
      </c>
      <c r="I29" s="61">
        <f>ROUND((H29*20)/100,2)</f>
        <v>0</v>
      </c>
      <c r="J29" s="6"/>
    </row>
    <row r="30" spans="1:10" ht="15" thickBot="1">
      <c r="A30" s="14"/>
      <c r="B30" s="15" t="s">
        <v>80</v>
      </c>
      <c r="C30" s="15"/>
      <c r="D30" s="90"/>
      <c r="E30" s="84"/>
      <c r="F30" s="57">
        <v>23</v>
      </c>
      <c r="G30" s="60" t="s">
        <v>81</v>
      </c>
      <c r="H30" s="91"/>
      <c r="I30" s="61"/>
      <c r="J30" s="6"/>
    </row>
    <row r="31" spans="1:10" ht="15" thickBot="1">
      <c r="A31" s="85"/>
      <c r="B31" s="87"/>
      <c r="C31" s="87"/>
      <c r="D31" s="90"/>
      <c r="E31" s="84"/>
      <c r="F31" s="63">
        <v>24</v>
      </c>
      <c r="G31" s="78"/>
      <c r="H31" s="79" t="s">
        <v>82</v>
      </c>
      <c r="I31" s="71">
        <f>SUM(I28:I30)</f>
        <v>0</v>
      </c>
      <c r="J31" s="6"/>
    </row>
    <row r="32" spans="1:10" ht="15.6" thickTop="1" thickBot="1">
      <c r="A32" s="80"/>
      <c r="B32" s="87"/>
      <c r="C32" s="84"/>
      <c r="D32" s="92"/>
      <c r="E32" s="84"/>
      <c r="F32" s="93" t="s">
        <v>83</v>
      </c>
      <c r="G32" s="94" t="s">
        <v>84</v>
      </c>
      <c r="H32" s="95"/>
      <c r="I32" s="96">
        <v>0</v>
      </c>
      <c r="J32" s="6"/>
    </row>
    <row r="33" spans="1:10" ht="15" thickTop="1">
      <c r="A33" s="97"/>
      <c r="B33" s="98"/>
      <c r="C33" s="81" t="s">
        <v>85</v>
      </c>
      <c r="D33" s="98"/>
      <c r="E33" s="98"/>
      <c r="F33" s="98"/>
      <c r="G33" s="98" t="s">
        <v>86</v>
      </c>
      <c r="H33" s="99"/>
      <c r="I33" s="100"/>
      <c r="J33" s="6"/>
    </row>
    <row r="34" spans="1:10">
      <c r="A34" s="85"/>
      <c r="B34" s="86"/>
      <c r="C34" s="87"/>
      <c r="D34" s="87"/>
      <c r="E34" s="86"/>
      <c r="F34" s="87"/>
      <c r="G34" s="101"/>
      <c r="H34" s="87"/>
      <c r="I34" s="102"/>
      <c r="J34" s="6"/>
    </row>
    <row r="35" spans="1:10">
      <c r="A35" s="85"/>
      <c r="B35" s="87" t="s">
        <v>78</v>
      </c>
      <c r="C35" s="87"/>
      <c r="D35" s="87"/>
      <c r="E35" s="86"/>
      <c r="F35" s="87" t="s">
        <v>78</v>
      </c>
      <c r="G35" s="87"/>
      <c r="H35" s="87"/>
      <c r="I35" s="102"/>
      <c r="J35" s="6"/>
    </row>
    <row r="36" spans="1:10">
      <c r="A36" s="14"/>
      <c r="B36" s="15" t="s">
        <v>80</v>
      </c>
      <c r="C36" s="15"/>
      <c r="D36" s="15"/>
      <c r="E36" s="16"/>
      <c r="F36" s="15" t="s">
        <v>80</v>
      </c>
      <c r="G36" s="103"/>
      <c r="H36" s="15"/>
      <c r="I36" s="17"/>
      <c r="J36" s="6"/>
    </row>
    <row r="37" spans="1:10">
      <c r="A37" s="85"/>
      <c r="B37" s="87" t="s">
        <v>74</v>
      </c>
      <c r="C37" s="87"/>
      <c r="D37" s="87"/>
      <c r="E37" s="86"/>
      <c r="F37" s="87" t="s">
        <v>74</v>
      </c>
      <c r="G37" s="87"/>
      <c r="H37" s="87"/>
      <c r="I37" s="102"/>
      <c r="J37" s="6"/>
    </row>
    <row r="38" spans="1:10">
      <c r="A38" s="85"/>
      <c r="B38" s="87"/>
      <c r="C38" s="87"/>
      <c r="D38" s="87"/>
      <c r="E38" s="87"/>
      <c r="F38" s="87"/>
      <c r="G38" s="87"/>
      <c r="H38" s="87"/>
      <c r="I38" s="102"/>
      <c r="J38" s="6"/>
    </row>
    <row r="39" spans="1:10">
      <c r="A39" s="85"/>
      <c r="B39" s="87"/>
      <c r="C39" s="87"/>
      <c r="D39" s="87"/>
      <c r="E39" s="87"/>
      <c r="F39" s="87"/>
      <c r="G39" s="87"/>
      <c r="H39" s="87"/>
      <c r="I39" s="102"/>
      <c r="J39" s="6"/>
    </row>
    <row r="40" spans="1:10">
      <c r="A40" s="85"/>
      <c r="B40" s="87"/>
      <c r="C40" s="87"/>
      <c r="D40" s="87"/>
      <c r="E40" s="87"/>
      <c r="F40" s="87"/>
      <c r="G40" s="87"/>
      <c r="H40" s="87"/>
      <c r="I40" s="102"/>
      <c r="J40" s="6"/>
    </row>
    <row r="41" spans="1:10" ht="15" thickBot="1">
      <c r="A41" s="30"/>
      <c r="B41" s="31"/>
      <c r="C41" s="31"/>
      <c r="D41" s="31"/>
      <c r="E41" s="31"/>
      <c r="F41" s="31"/>
      <c r="G41" s="31"/>
      <c r="H41" s="31"/>
      <c r="I41" s="32"/>
      <c r="J41" s="6"/>
    </row>
    <row r="42" spans="1:10" ht="15" thickTop="1">
      <c r="A42" s="69"/>
      <c r="B42" s="69"/>
      <c r="C42" s="69"/>
      <c r="D42" s="69"/>
      <c r="E42" s="69"/>
      <c r="F42" s="69"/>
      <c r="G42" s="69"/>
      <c r="H42" s="69"/>
      <c r="I42" s="69"/>
      <c r="J42" s="6"/>
    </row>
    <row r="43" spans="1:10">
      <c r="A43" s="69"/>
      <c r="B43" s="69"/>
      <c r="C43" s="69"/>
      <c r="D43" s="69"/>
      <c r="E43" s="69"/>
      <c r="F43" s="69"/>
      <c r="G43" s="69"/>
      <c r="H43" s="69"/>
      <c r="I43" s="69"/>
      <c r="J43" s="6"/>
    </row>
    <row r="44" spans="1:10">
      <c r="A44" s="69"/>
      <c r="B44" s="69"/>
      <c r="C44" s="69"/>
      <c r="D44" s="69"/>
      <c r="E44" s="69"/>
      <c r="F44" s="69"/>
      <c r="G44" s="69"/>
      <c r="H44" s="69"/>
      <c r="I44" s="69"/>
      <c r="J44" s="6"/>
    </row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13" sqref="B13"/>
    </sheetView>
  </sheetViews>
  <sheetFormatPr defaultRowHeight="14.4"/>
  <cols>
    <col min="1" max="1" width="6.109375" customWidth="1"/>
    <col min="2" max="2" width="37.6640625" customWidth="1"/>
    <col min="3" max="3" width="8.6640625" customWidth="1"/>
    <col min="4" max="4" width="10" customWidth="1"/>
    <col min="5" max="5" width="11" customWidth="1"/>
    <col min="6" max="6" width="10.6640625" customWidth="1"/>
  </cols>
  <sheetData>
    <row r="1" spans="1:8">
      <c r="A1" s="127"/>
      <c r="B1" s="127"/>
      <c r="C1" s="127"/>
      <c r="D1" s="127"/>
      <c r="E1" s="127"/>
      <c r="F1" s="127"/>
      <c r="G1" s="127"/>
      <c r="H1" s="127"/>
    </row>
    <row r="2" spans="1:8" ht="17.399999999999999">
      <c r="A2" s="153" t="s">
        <v>14</v>
      </c>
      <c r="B2" s="154"/>
      <c r="C2" s="155"/>
      <c r="D2" s="155"/>
      <c r="E2" s="155"/>
      <c r="F2" s="155"/>
      <c r="G2" s="127"/>
      <c r="H2" s="127"/>
    </row>
    <row r="3" spans="1:8">
      <c r="A3" s="155" t="s">
        <v>15</v>
      </c>
      <c r="B3" s="155" t="s">
        <v>153</v>
      </c>
      <c r="C3" s="155"/>
      <c r="D3" s="155"/>
      <c r="E3" s="155"/>
      <c r="F3" s="155"/>
      <c r="G3" s="127"/>
      <c r="H3" s="127"/>
    </row>
    <row r="4" spans="1:8">
      <c r="A4" s="155" t="s">
        <v>16</v>
      </c>
      <c r="B4" s="155"/>
      <c r="C4" s="155" t="s">
        <v>17</v>
      </c>
      <c r="D4" s="155"/>
      <c r="E4" s="155"/>
      <c r="F4" s="155"/>
      <c r="G4" s="127"/>
      <c r="H4" s="127"/>
    </row>
    <row r="5" spans="1:8">
      <c r="A5" s="155" t="s">
        <v>18</v>
      </c>
      <c r="B5" s="155"/>
      <c r="C5" s="155" t="s">
        <v>19</v>
      </c>
      <c r="D5" s="156"/>
      <c r="E5" s="155"/>
      <c r="F5" s="155"/>
      <c r="G5" s="127"/>
      <c r="H5" s="127"/>
    </row>
    <row r="6" spans="1:8">
      <c r="A6" s="155" t="s">
        <v>20</v>
      </c>
      <c r="B6" s="155"/>
      <c r="C6" s="155"/>
      <c r="D6" s="155"/>
      <c r="E6" s="155"/>
      <c r="F6" s="155"/>
      <c r="G6" s="127"/>
      <c r="H6" s="127"/>
    </row>
    <row r="7" spans="1:8" ht="22.8">
      <c r="A7" s="157" t="s">
        <v>21</v>
      </c>
      <c r="B7" s="158" t="s">
        <v>22</v>
      </c>
      <c r="C7" s="158" t="s">
        <v>23</v>
      </c>
      <c r="D7" s="158" t="s">
        <v>24</v>
      </c>
      <c r="E7" s="158" t="s">
        <v>25</v>
      </c>
      <c r="F7" s="158" t="s">
        <v>26</v>
      </c>
      <c r="G7" s="127"/>
      <c r="H7" s="127"/>
    </row>
    <row r="8" spans="1:8">
      <c r="A8" s="159">
        <v>1</v>
      </c>
      <c r="B8" s="159">
        <v>2</v>
      </c>
      <c r="C8" s="159">
        <v>3</v>
      </c>
      <c r="D8" s="159">
        <v>4</v>
      </c>
      <c r="E8" s="159">
        <v>5</v>
      </c>
      <c r="F8" s="159">
        <v>6</v>
      </c>
      <c r="G8" s="127"/>
      <c r="H8" s="127"/>
    </row>
    <row r="9" spans="1:8">
      <c r="A9" s="155"/>
      <c r="B9" s="155"/>
      <c r="C9" s="155"/>
      <c r="D9" s="155"/>
      <c r="E9" s="155"/>
      <c r="F9" s="155"/>
      <c r="G9" s="127"/>
      <c r="H9" s="127"/>
    </row>
    <row r="10" spans="1:8">
      <c r="A10" s="160"/>
      <c r="B10" s="165" t="s">
        <v>124</v>
      </c>
      <c r="C10" s="160"/>
      <c r="D10" s="160"/>
      <c r="E10" s="161">
        <v>0</v>
      </c>
      <c r="F10" s="161">
        <f t="shared" ref="F10:F11" si="0">E10*1.2</f>
        <v>0</v>
      </c>
      <c r="G10" s="127"/>
      <c r="H10" s="127"/>
    </row>
    <row r="11" spans="1:8">
      <c r="A11" s="160"/>
      <c r="B11" s="160" t="s">
        <v>135</v>
      </c>
      <c r="C11" s="160"/>
      <c r="D11" s="160"/>
      <c r="E11" s="161">
        <v>0</v>
      </c>
      <c r="F11" s="161">
        <f t="shared" si="0"/>
        <v>0</v>
      </c>
      <c r="G11" s="127"/>
      <c r="H11" s="127"/>
    </row>
    <row r="12" spans="1:8">
      <c r="A12" s="160"/>
      <c r="B12" s="160"/>
      <c r="C12" s="160"/>
      <c r="D12" s="160"/>
      <c r="E12" s="161"/>
      <c r="F12" s="161"/>
      <c r="G12" s="127"/>
      <c r="H12" s="127"/>
    </row>
    <row r="13" spans="1:8">
      <c r="A13" s="160"/>
      <c r="B13" s="162" t="s">
        <v>195</v>
      </c>
      <c r="C13" s="160"/>
      <c r="D13" s="160"/>
      <c r="E13" s="161">
        <f>SUM(E10:E11)</f>
        <v>0</v>
      </c>
      <c r="F13" s="161">
        <f>E13*1.2</f>
        <v>0</v>
      </c>
      <c r="G13" s="127"/>
      <c r="H13" s="127"/>
    </row>
    <row r="14" spans="1:8">
      <c r="A14" s="155"/>
      <c r="B14" s="155"/>
      <c r="C14" s="155"/>
      <c r="D14" s="155"/>
      <c r="E14" s="163"/>
      <c r="F14" s="155"/>
      <c r="G14" s="127"/>
      <c r="H14" s="127"/>
    </row>
    <row r="15" spans="1:8">
      <c r="A15" s="160"/>
      <c r="B15" s="164" t="s">
        <v>27</v>
      </c>
      <c r="C15" s="160"/>
      <c r="D15" s="160"/>
      <c r="E15" s="161">
        <f>E13</f>
        <v>0</v>
      </c>
      <c r="F15" s="161">
        <f>E15*1.2</f>
        <v>0</v>
      </c>
      <c r="G15" s="127"/>
      <c r="H15" s="127"/>
    </row>
    <row r="16" spans="1:8">
      <c r="A16" s="155"/>
      <c r="B16" s="155"/>
      <c r="C16" s="155"/>
      <c r="D16" s="155"/>
      <c r="E16" s="155"/>
      <c r="F16" s="155"/>
      <c r="G16" s="127"/>
      <c r="H16" s="127"/>
    </row>
    <row r="17" spans="1:8">
      <c r="A17" s="155"/>
      <c r="B17" s="155"/>
      <c r="C17" s="155"/>
      <c r="D17" s="155"/>
      <c r="E17" s="155"/>
      <c r="F17" s="155"/>
      <c r="G17" s="127"/>
      <c r="H17" s="127"/>
    </row>
    <row r="18" spans="1:8">
      <c r="A18" s="6"/>
      <c r="B18" s="6"/>
      <c r="C18" s="6"/>
      <c r="D18" s="6"/>
      <c r="E18" s="6"/>
      <c r="F18" s="6"/>
      <c r="G18" s="6"/>
    </row>
    <row r="19" spans="1:8">
      <c r="A19" s="6"/>
      <c r="B19" s="6"/>
      <c r="C19" s="6"/>
      <c r="D19" s="6"/>
      <c r="E19" s="6"/>
      <c r="F19" s="6"/>
      <c r="G19" s="6"/>
    </row>
    <row r="20" spans="1:8">
      <c r="A20" s="6"/>
      <c r="B20" s="6"/>
      <c r="C20" s="6"/>
      <c r="D20" s="6"/>
      <c r="E20" s="6"/>
      <c r="F20" s="6"/>
      <c r="G20" s="6"/>
    </row>
    <row r="21" spans="1:8">
      <c r="A21" s="6"/>
      <c r="B21" s="6"/>
      <c r="C21" s="6"/>
      <c r="D21" s="6"/>
      <c r="E21" s="6"/>
      <c r="F21" s="6"/>
      <c r="G21" s="6"/>
    </row>
    <row r="22" spans="1:8">
      <c r="A22" s="6"/>
      <c r="B22" s="6"/>
      <c r="C22" s="6"/>
      <c r="D22" s="6"/>
      <c r="E22" s="6"/>
      <c r="F22" s="6"/>
      <c r="G22" s="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opLeftCell="A64" zoomScaleNormal="100" workbookViewId="0">
      <selection activeCell="J42" sqref="J42"/>
    </sheetView>
  </sheetViews>
  <sheetFormatPr defaultRowHeight="14.4" outlineLevelRow="1"/>
  <cols>
    <col min="1" max="1" width="7.44140625" customWidth="1"/>
    <col min="2" max="2" width="56.33203125" style="3" customWidth="1"/>
    <col min="3" max="4" width="8.88671875" style="1" customWidth="1"/>
    <col min="5" max="5" width="9" style="4" customWidth="1"/>
    <col min="6" max="6" width="10.88671875" style="2" customWidth="1"/>
    <col min="7" max="7" width="11.109375" style="2" customWidth="1"/>
    <col min="9" max="9" width="13.6640625" customWidth="1"/>
    <col min="10" max="10" width="10.44140625" bestFit="1" customWidth="1"/>
  </cols>
  <sheetData>
    <row r="1" spans="1:13" s="6" customFormat="1" ht="29.4" customHeight="1">
      <c r="A1" s="127"/>
      <c r="B1" s="115" t="s">
        <v>186</v>
      </c>
      <c r="C1" s="127"/>
      <c r="D1" s="115"/>
      <c r="E1" s="115"/>
      <c r="F1" s="115"/>
      <c r="G1" s="115"/>
      <c r="H1" s="115"/>
      <c r="I1" s="116"/>
      <c r="J1" s="117"/>
      <c r="K1" s="117"/>
      <c r="L1" s="118"/>
    </row>
    <row r="2" spans="1:13" s="6" customFormat="1" ht="15.6" customHeight="1">
      <c r="A2" s="119" t="s">
        <v>107</v>
      </c>
      <c r="B2" s="115" t="s">
        <v>153</v>
      </c>
      <c r="C2" s="127"/>
      <c r="D2" s="115"/>
      <c r="E2" s="115"/>
      <c r="F2" s="115"/>
      <c r="G2" s="115"/>
      <c r="H2" s="115"/>
      <c r="I2" s="121"/>
      <c r="J2" s="121"/>
      <c r="K2" s="121"/>
      <c r="L2" s="118"/>
    </row>
    <row r="3" spans="1:13" s="6" customFormat="1" ht="15.6">
      <c r="A3" s="119" t="s">
        <v>16</v>
      </c>
      <c r="B3" s="115" t="s">
        <v>124</v>
      </c>
      <c r="C3" s="127"/>
      <c r="D3" s="115"/>
      <c r="E3" s="115"/>
      <c r="F3" s="115"/>
      <c r="G3" s="115"/>
      <c r="H3" s="115"/>
      <c r="I3" s="122"/>
      <c r="J3" s="122"/>
      <c r="K3" s="122"/>
      <c r="L3" s="118"/>
    </row>
    <row r="4" spans="1:13" s="6" customFormat="1" ht="15.6">
      <c r="A4" s="119" t="s">
        <v>29</v>
      </c>
      <c r="B4" s="120" t="s">
        <v>187</v>
      </c>
      <c r="C4" s="127"/>
      <c r="D4" s="115"/>
      <c r="E4" s="115"/>
      <c r="F4" s="115"/>
      <c r="G4" s="115"/>
      <c r="H4" s="115"/>
      <c r="I4" s="123"/>
      <c r="J4" s="124"/>
      <c r="K4" s="123"/>
      <c r="L4" s="118"/>
      <c r="M4" s="125"/>
    </row>
    <row r="5" spans="1:13" s="6" customFormat="1">
      <c r="A5" s="127"/>
      <c r="B5" s="127"/>
      <c r="C5" s="129"/>
      <c r="D5" s="129"/>
      <c r="E5" s="129"/>
      <c r="F5" s="129"/>
      <c r="G5" s="129"/>
      <c r="H5" s="122"/>
      <c r="I5" s="123"/>
      <c r="J5" s="126"/>
      <c r="K5" s="123"/>
      <c r="L5" s="118"/>
    </row>
    <row r="6" spans="1:13" ht="36.6">
      <c r="A6" s="130" t="s">
        <v>0</v>
      </c>
      <c r="B6" s="130" t="s">
        <v>169</v>
      </c>
      <c r="C6" s="130" t="s">
        <v>1</v>
      </c>
      <c r="D6" s="130" t="s">
        <v>3</v>
      </c>
      <c r="E6" s="131" t="s">
        <v>4</v>
      </c>
      <c r="F6" s="132" t="s">
        <v>5</v>
      </c>
      <c r="G6" s="132" t="s">
        <v>6</v>
      </c>
      <c r="H6" s="108"/>
    </row>
    <row r="7" spans="1:13" s="6" customFormat="1">
      <c r="A7" s="169">
        <v>1</v>
      </c>
      <c r="B7" s="170" t="s">
        <v>150</v>
      </c>
      <c r="C7" s="169">
        <v>1</v>
      </c>
      <c r="D7" s="169" t="s">
        <v>102</v>
      </c>
      <c r="E7" s="192">
        <v>0</v>
      </c>
      <c r="F7" s="171">
        <f t="shared" ref="F7" si="0">C7*E7</f>
        <v>0</v>
      </c>
      <c r="G7" s="171">
        <f t="shared" ref="G7" si="1">F7*1.2</f>
        <v>0</v>
      </c>
    </row>
    <row r="8" spans="1:13" s="6" customFormat="1">
      <c r="A8" s="197" t="s">
        <v>151</v>
      </c>
      <c r="B8" s="197"/>
      <c r="C8" s="197"/>
      <c r="D8" s="197"/>
      <c r="E8" s="197"/>
      <c r="F8" s="172">
        <f>SUM(F7:F7)</f>
        <v>0</v>
      </c>
      <c r="G8" s="172">
        <f>SUM(G7:G7)</f>
        <v>0</v>
      </c>
      <c r="H8" s="168"/>
      <c r="I8" s="8"/>
      <c r="J8" s="9"/>
    </row>
    <row r="9" spans="1:13" s="5" customFormat="1" ht="31.95" customHeight="1">
      <c r="A9" s="200" t="s">
        <v>108</v>
      </c>
      <c r="B9" s="200"/>
      <c r="C9" s="200"/>
      <c r="D9" s="200"/>
      <c r="E9" s="200"/>
      <c r="F9" s="200"/>
      <c r="G9" s="200"/>
      <c r="H9" s="108"/>
    </row>
    <row r="10" spans="1:13" s="6" customFormat="1" ht="24">
      <c r="A10" s="173">
        <v>2</v>
      </c>
      <c r="B10" s="170" t="s">
        <v>171</v>
      </c>
      <c r="C10" s="173">
        <v>8</v>
      </c>
      <c r="D10" s="173" t="s">
        <v>87</v>
      </c>
      <c r="E10" s="174">
        <v>0</v>
      </c>
      <c r="F10" s="175">
        <f>SUM(E10*C10)</f>
        <v>0</v>
      </c>
      <c r="G10" s="175">
        <f>SUM(F10*1.2)</f>
        <v>0</v>
      </c>
      <c r="H10" s="108"/>
    </row>
    <row r="11" spans="1:13" s="6" customFormat="1" ht="15.6" customHeight="1" outlineLevel="1">
      <c r="A11" s="173"/>
      <c r="B11" s="176" t="s">
        <v>170</v>
      </c>
      <c r="C11" s="173"/>
      <c r="D11" s="173"/>
      <c r="E11" s="174"/>
      <c r="F11" s="175"/>
      <c r="G11" s="175"/>
      <c r="H11" s="108"/>
    </row>
    <row r="12" spans="1:13" s="6" customFormat="1" ht="40.5" customHeight="1">
      <c r="A12" s="173">
        <v>3</v>
      </c>
      <c r="B12" s="170" t="s">
        <v>172</v>
      </c>
      <c r="C12" s="173">
        <v>9.15</v>
      </c>
      <c r="D12" s="173" t="s">
        <v>87</v>
      </c>
      <c r="E12" s="174">
        <v>0</v>
      </c>
      <c r="F12" s="175">
        <f>SUM(E12*C12)</f>
        <v>0</v>
      </c>
      <c r="G12" s="175">
        <f>SUM(F12*1.2)</f>
        <v>0</v>
      </c>
      <c r="H12" s="108"/>
    </row>
    <row r="13" spans="1:13" s="6" customFormat="1" outlineLevel="1">
      <c r="A13" s="173"/>
      <c r="B13" s="176" t="s">
        <v>173</v>
      </c>
      <c r="C13" s="173"/>
      <c r="D13" s="173"/>
      <c r="E13" s="174"/>
      <c r="F13" s="175"/>
      <c r="G13" s="175"/>
      <c r="H13" s="108"/>
    </row>
    <row r="14" spans="1:13" s="6" customFormat="1">
      <c r="A14" s="177">
        <v>4</v>
      </c>
      <c r="B14" s="178" t="s">
        <v>162</v>
      </c>
      <c r="C14" s="177">
        <v>120</v>
      </c>
      <c r="D14" s="179" t="s">
        <v>7</v>
      </c>
      <c r="E14" s="174">
        <v>0</v>
      </c>
      <c r="F14" s="180">
        <f>SUM(C14*E14)</f>
        <v>0</v>
      </c>
      <c r="G14" s="180">
        <f>SUM(F14*1.2)</f>
        <v>0</v>
      </c>
    </row>
    <row r="15" spans="1:13" s="6" customFormat="1" ht="35.4">
      <c r="A15" s="173">
        <v>5</v>
      </c>
      <c r="B15" s="170" t="s">
        <v>174</v>
      </c>
      <c r="C15" s="173">
        <v>1.6</v>
      </c>
      <c r="D15" s="173" t="s">
        <v>87</v>
      </c>
      <c r="E15" s="174">
        <v>0</v>
      </c>
      <c r="F15" s="175">
        <f>SUM(E15*C15)</f>
        <v>0</v>
      </c>
      <c r="G15" s="175">
        <f>SUM(F15*1.2)</f>
        <v>0</v>
      </c>
      <c r="H15" s="108"/>
      <c r="I15" s="107"/>
    </row>
    <row r="16" spans="1:13" s="6" customFormat="1" outlineLevel="1">
      <c r="A16" s="173"/>
      <c r="B16" s="176"/>
      <c r="C16" s="173"/>
      <c r="D16" s="173"/>
      <c r="E16" s="174"/>
      <c r="F16" s="175"/>
      <c r="G16" s="175"/>
      <c r="H16" s="108"/>
      <c r="I16" s="107"/>
    </row>
    <row r="17" spans="1:9" s="6" customFormat="1" ht="27.6" customHeight="1">
      <c r="A17" s="199" t="s">
        <v>94</v>
      </c>
      <c r="B17" s="199"/>
      <c r="C17" s="199"/>
      <c r="D17" s="199"/>
      <c r="E17" s="199"/>
      <c r="F17" s="172">
        <f>SUM(F10:F15)</f>
        <v>0</v>
      </c>
      <c r="G17" s="172">
        <f>SUM(F17*1.2)</f>
        <v>0</v>
      </c>
      <c r="H17" s="110"/>
      <c r="I17" s="8"/>
    </row>
    <row r="18" spans="1:9" s="6" customFormat="1" ht="33.6" customHeight="1">
      <c r="A18" s="200" t="s">
        <v>115</v>
      </c>
      <c r="B18" s="200"/>
      <c r="C18" s="200"/>
      <c r="D18" s="200"/>
      <c r="E18" s="200"/>
      <c r="F18" s="200"/>
      <c r="G18" s="200"/>
      <c r="H18" s="108"/>
    </row>
    <row r="19" spans="1:9" s="6" customFormat="1" ht="15.6" customHeight="1">
      <c r="A19" s="173"/>
      <c r="B19" s="181" t="s">
        <v>134</v>
      </c>
      <c r="C19" s="173"/>
      <c r="D19" s="173"/>
      <c r="E19" s="182"/>
      <c r="F19" s="175"/>
      <c r="G19" s="175"/>
      <c r="H19" s="108"/>
    </row>
    <row r="20" spans="1:9" s="6" customFormat="1" ht="24.6" customHeight="1">
      <c r="A20" s="173">
        <v>6</v>
      </c>
      <c r="B20" s="170" t="s">
        <v>142</v>
      </c>
      <c r="C20" s="173">
        <v>8</v>
      </c>
      <c r="D20" s="173" t="s">
        <v>87</v>
      </c>
      <c r="E20" s="174">
        <v>0</v>
      </c>
      <c r="F20" s="175">
        <f>SUM(E20*C20)</f>
        <v>0</v>
      </c>
      <c r="G20" s="175">
        <f>SUM(F20*1.2)</f>
        <v>0</v>
      </c>
      <c r="H20" s="108"/>
    </row>
    <row r="21" spans="1:9" s="6" customFormat="1" ht="15.6" customHeight="1">
      <c r="A21" s="173">
        <v>7</v>
      </c>
      <c r="B21" s="170" t="s">
        <v>12</v>
      </c>
      <c r="C21" s="173">
        <v>40</v>
      </c>
      <c r="D21" s="173" t="s">
        <v>8</v>
      </c>
      <c r="E21" s="174">
        <v>0</v>
      </c>
      <c r="F21" s="175">
        <f>SUM(E21*C21)</f>
        <v>0</v>
      </c>
      <c r="G21" s="175">
        <f>SUM(F21*1.2)</f>
        <v>0</v>
      </c>
      <c r="H21" s="108"/>
    </row>
    <row r="22" spans="1:9" s="6" customFormat="1" ht="15.6" customHeight="1" outlineLevel="1">
      <c r="A22" s="173"/>
      <c r="B22" s="176" t="s">
        <v>175</v>
      </c>
      <c r="C22" s="173"/>
      <c r="D22" s="173"/>
      <c r="E22" s="174"/>
      <c r="F22" s="175"/>
      <c r="G22" s="175"/>
      <c r="H22" s="108"/>
    </row>
    <row r="23" spans="1:9" s="6" customFormat="1" ht="15.6" customHeight="1">
      <c r="A23" s="173"/>
      <c r="B23" s="181" t="s">
        <v>110</v>
      </c>
      <c r="C23" s="173"/>
      <c r="D23" s="173"/>
      <c r="E23" s="174"/>
      <c r="F23" s="175"/>
      <c r="G23" s="175"/>
      <c r="H23" s="108"/>
    </row>
    <row r="24" spans="1:9" s="6" customFormat="1" ht="15.6" customHeight="1">
      <c r="A24" s="173">
        <v>8</v>
      </c>
      <c r="B24" s="170" t="s">
        <v>148</v>
      </c>
      <c r="C24" s="173">
        <v>6.1</v>
      </c>
      <c r="D24" s="173" t="s">
        <v>87</v>
      </c>
      <c r="E24" s="174">
        <v>0</v>
      </c>
      <c r="F24" s="175">
        <f>SUM(E24*C24)</f>
        <v>0</v>
      </c>
      <c r="G24" s="175">
        <f>SUM(F24*1.2)</f>
        <v>0</v>
      </c>
      <c r="H24" s="108"/>
    </row>
    <row r="25" spans="1:9" s="6" customFormat="1" ht="15.6" customHeight="1" outlineLevel="1">
      <c r="A25" s="173"/>
      <c r="B25" s="176" t="s">
        <v>176</v>
      </c>
      <c r="C25" s="173"/>
      <c r="D25" s="173"/>
      <c r="E25" s="174"/>
      <c r="F25" s="175"/>
      <c r="G25" s="175"/>
      <c r="H25" s="108"/>
    </row>
    <row r="26" spans="1:9" s="6" customFormat="1" ht="15.6" customHeight="1">
      <c r="A26" s="173">
        <v>9</v>
      </c>
      <c r="B26" s="170" t="s">
        <v>143</v>
      </c>
      <c r="C26" s="173">
        <v>122</v>
      </c>
      <c r="D26" s="173" t="s">
        <v>8</v>
      </c>
      <c r="E26" s="174">
        <v>0</v>
      </c>
      <c r="F26" s="175">
        <f>SUM(E26*C26)</f>
        <v>0</v>
      </c>
      <c r="G26" s="175">
        <f>SUM(F26*1.2)</f>
        <v>0</v>
      </c>
      <c r="H26" s="108"/>
    </row>
    <row r="27" spans="1:9" s="6" customFormat="1" ht="15.6" customHeight="1">
      <c r="A27" s="173">
        <v>10</v>
      </c>
      <c r="B27" s="170" t="s">
        <v>149</v>
      </c>
      <c r="C27" s="173">
        <v>122</v>
      </c>
      <c r="D27" s="173" t="s">
        <v>8</v>
      </c>
      <c r="E27" s="174">
        <v>0</v>
      </c>
      <c r="F27" s="175">
        <f>SUM(E27*C27)</f>
        <v>0</v>
      </c>
      <c r="G27" s="175">
        <f>SUM(F27*1.2)</f>
        <v>0</v>
      </c>
      <c r="H27" s="108"/>
    </row>
    <row r="28" spans="1:9" s="6" customFormat="1" ht="26.4" customHeight="1">
      <c r="A28" s="173">
        <v>11</v>
      </c>
      <c r="B28" s="170" t="s">
        <v>177</v>
      </c>
      <c r="C28" s="173">
        <v>1.6</v>
      </c>
      <c r="D28" s="173" t="s">
        <v>87</v>
      </c>
      <c r="E28" s="174">
        <v>0</v>
      </c>
      <c r="F28" s="175">
        <f>SUM(E28*C28)</f>
        <v>0</v>
      </c>
      <c r="G28" s="175">
        <f>SUM(F28*1.2)</f>
        <v>0</v>
      </c>
      <c r="H28" s="108"/>
    </row>
    <row r="29" spans="1:9" s="104" customFormat="1" ht="15.6" customHeight="1">
      <c r="A29" s="173">
        <v>12</v>
      </c>
      <c r="B29" s="170" t="s">
        <v>9</v>
      </c>
      <c r="C29" s="173">
        <v>8</v>
      </c>
      <c r="D29" s="173" t="s">
        <v>8</v>
      </c>
      <c r="E29" s="174">
        <v>0</v>
      </c>
      <c r="F29" s="175">
        <f>SUM(E29*C29)</f>
        <v>0</v>
      </c>
      <c r="G29" s="175">
        <f>SUM(F29*1.2)</f>
        <v>0</v>
      </c>
      <c r="H29" s="108"/>
      <c r="I29" s="6"/>
    </row>
    <row r="30" spans="1:9" s="6" customFormat="1" ht="27.6" customHeight="1">
      <c r="A30" s="199" t="s">
        <v>122</v>
      </c>
      <c r="B30" s="199"/>
      <c r="C30" s="199"/>
      <c r="D30" s="199"/>
      <c r="E30" s="199"/>
      <c r="F30" s="172">
        <f>SUM(F20:F29)</f>
        <v>0</v>
      </c>
      <c r="G30" s="172">
        <f>SUM(F30*1.2)</f>
        <v>0</v>
      </c>
      <c r="H30" s="110"/>
      <c r="I30" s="8"/>
    </row>
    <row r="31" spans="1:9" s="6" customFormat="1" ht="33.6" customHeight="1">
      <c r="A31" s="200" t="s">
        <v>116</v>
      </c>
      <c r="B31" s="200"/>
      <c r="C31" s="200"/>
      <c r="D31" s="200"/>
      <c r="E31" s="200"/>
      <c r="F31" s="200"/>
      <c r="G31" s="200"/>
      <c r="H31" s="108"/>
    </row>
    <row r="32" spans="1:9" s="6" customFormat="1" ht="15.6" customHeight="1">
      <c r="A32" s="173"/>
      <c r="B32" s="181" t="s">
        <v>188</v>
      </c>
      <c r="C32" s="173"/>
      <c r="D32" s="173"/>
      <c r="E32" s="182"/>
      <c r="F32" s="175"/>
      <c r="G32" s="175"/>
      <c r="H32" s="108"/>
    </row>
    <row r="33" spans="1:10" s="6" customFormat="1" ht="21.6">
      <c r="A33" s="173">
        <v>13</v>
      </c>
      <c r="B33" s="176" t="s">
        <v>166</v>
      </c>
      <c r="C33" s="169">
        <v>730</v>
      </c>
      <c r="D33" s="169" t="s">
        <v>2</v>
      </c>
      <c r="E33" s="174">
        <v>0</v>
      </c>
      <c r="F33" s="175">
        <f>SUM(E33*C33)</f>
        <v>0</v>
      </c>
      <c r="G33" s="175">
        <f>SUM(F33*1.2)</f>
        <v>0</v>
      </c>
      <c r="H33" s="108"/>
    </row>
    <row r="34" spans="1:10" s="6" customFormat="1" ht="27.6" customHeight="1">
      <c r="A34" s="199" t="s">
        <v>120</v>
      </c>
      <c r="B34" s="199"/>
      <c r="C34" s="199"/>
      <c r="D34" s="199"/>
      <c r="E34" s="199"/>
      <c r="F34" s="172">
        <f>SUM(F33:F33)</f>
        <v>0</v>
      </c>
      <c r="G34" s="172">
        <f>SUM(F34*1.2)</f>
        <v>0</v>
      </c>
      <c r="H34" s="110"/>
      <c r="I34" s="8"/>
    </row>
    <row r="35" spans="1:10" s="6" customFormat="1" ht="38.4" customHeight="1">
      <c r="A35" s="200" t="s">
        <v>117</v>
      </c>
      <c r="B35" s="200"/>
      <c r="C35" s="200"/>
      <c r="D35" s="200"/>
      <c r="E35" s="200"/>
      <c r="F35" s="200"/>
      <c r="G35" s="200"/>
      <c r="H35" s="114"/>
      <c r="I35" s="114"/>
    </row>
    <row r="36" spans="1:10" s="6" customFormat="1" ht="15.6" customHeight="1">
      <c r="A36" s="173"/>
      <c r="B36" s="181" t="s">
        <v>109</v>
      </c>
      <c r="C36" s="183"/>
      <c r="D36" s="173"/>
      <c r="E36" s="182"/>
      <c r="F36" s="175"/>
      <c r="G36" s="175"/>
      <c r="H36" s="108"/>
    </row>
    <row r="37" spans="1:10" s="6" customFormat="1">
      <c r="A37" s="173">
        <v>14</v>
      </c>
      <c r="B37" s="170" t="s">
        <v>167</v>
      </c>
      <c r="C37" s="173">
        <v>120</v>
      </c>
      <c r="D37" s="173" t="s">
        <v>88</v>
      </c>
      <c r="E37" s="174">
        <v>0</v>
      </c>
      <c r="F37" s="175">
        <f t="shared" ref="F37:F42" si="2">SUM(E37*C37)</f>
        <v>0</v>
      </c>
      <c r="G37" s="175">
        <f t="shared" ref="G37:G43" si="3">SUM(F37*1.2)</f>
        <v>0</v>
      </c>
      <c r="H37" s="108"/>
    </row>
    <row r="38" spans="1:10" s="6" customFormat="1" ht="15.6" customHeight="1">
      <c r="A38" s="173">
        <v>15</v>
      </c>
      <c r="B38" s="170" t="s">
        <v>118</v>
      </c>
      <c r="C38" s="173">
        <v>730</v>
      </c>
      <c r="D38" s="173" t="s">
        <v>2</v>
      </c>
      <c r="E38" s="174">
        <v>0</v>
      </c>
      <c r="F38" s="175">
        <f t="shared" si="2"/>
        <v>0</v>
      </c>
      <c r="G38" s="175">
        <f t="shared" si="3"/>
        <v>0</v>
      </c>
      <c r="H38" s="108"/>
    </row>
    <row r="39" spans="1:10" s="6" customFormat="1" ht="15.6" customHeight="1">
      <c r="A39" s="173">
        <v>16</v>
      </c>
      <c r="B39" s="170" t="s">
        <v>119</v>
      </c>
      <c r="C39" s="173">
        <f>SUM(C38)</f>
        <v>730</v>
      </c>
      <c r="D39" s="173" t="s">
        <v>2</v>
      </c>
      <c r="E39" s="174">
        <v>0</v>
      </c>
      <c r="F39" s="175">
        <f t="shared" si="2"/>
        <v>0</v>
      </c>
      <c r="G39" s="175">
        <f t="shared" si="3"/>
        <v>0</v>
      </c>
      <c r="H39" s="108"/>
    </row>
    <row r="40" spans="1:10" s="6" customFormat="1">
      <c r="A40" s="173">
        <v>17</v>
      </c>
      <c r="B40" s="170" t="s">
        <v>155</v>
      </c>
      <c r="C40" s="173">
        <v>40</v>
      </c>
      <c r="D40" s="173" t="s">
        <v>88</v>
      </c>
      <c r="E40" s="174">
        <v>0</v>
      </c>
      <c r="F40" s="175">
        <f t="shared" si="2"/>
        <v>0</v>
      </c>
      <c r="G40" s="175">
        <f t="shared" si="3"/>
        <v>0</v>
      </c>
      <c r="H40" s="108"/>
    </row>
    <row r="41" spans="1:10" s="6" customFormat="1" ht="15.6" customHeight="1">
      <c r="A41" s="173">
        <v>18</v>
      </c>
      <c r="B41" s="170" t="s">
        <v>118</v>
      </c>
      <c r="C41" s="173">
        <v>730</v>
      </c>
      <c r="D41" s="173" t="s">
        <v>2</v>
      </c>
      <c r="E41" s="174">
        <v>0</v>
      </c>
      <c r="F41" s="175">
        <f t="shared" si="2"/>
        <v>0</v>
      </c>
      <c r="G41" s="175">
        <f t="shared" si="3"/>
        <v>0</v>
      </c>
      <c r="H41" s="108"/>
    </row>
    <row r="42" spans="1:10" s="6" customFormat="1" ht="15.6" customHeight="1">
      <c r="A42" s="173">
        <v>19</v>
      </c>
      <c r="B42" s="170" t="s">
        <v>119</v>
      </c>
      <c r="C42" s="173">
        <f>SUM(C41)</f>
        <v>730</v>
      </c>
      <c r="D42" s="173" t="s">
        <v>2</v>
      </c>
      <c r="E42" s="174">
        <v>0</v>
      </c>
      <c r="F42" s="175">
        <f t="shared" si="2"/>
        <v>0</v>
      </c>
      <c r="G42" s="175">
        <f t="shared" si="3"/>
        <v>0</v>
      </c>
      <c r="H42" s="108"/>
    </row>
    <row r="43" spans="1:10" s="5" customFormat="1" ht="30.6" customHeight="1">
      <c r="A43" s="199" t="s">
        <v>121</v>
      </c>
      <c r="B43" s="199"/>
      <c r="C43" s="199"/>
      <c r="D43" s="199"/>
      <c r="E43" s="199"/>
      <c r="F43" s="172">
        <f>SUM(F37:F42)</f>
        <v>0</v>
      </c>
      <c r="G43" s="172">
        <f t="shared" si="3"/>
        <v>0</v>
      </c>
      <c r="H43" s="110"/>
      <c r="I43" s="8"/>
    </row>
    <row r="44" spans="1:10" s="6" customFormat="1" ht="30.6" customHeight="1">
      <c r="A44" s="199"/>
      <c r="B44" s="199"/>
      <c r="C44" s="199"/>
      <c r="D44" s="199"/>
      <c r="E44" s="199"/>
      <c r="F44" s="172"/>
      <c r="G44" s="172"/>
      <c r="H44" s="110"/>
      <c r="I44" s="8"/>
    </row>
    <row r="45" spans="1:10" s="6" customFormat="1" ht="45.6" customHeight="1">
      <c r="A45" s="200" t="s">
        <v>140</v>
      </c>
      <c r="B45" s="200"/>
      <c r="C45" s="200"/>
      <c r="D45" s="200"/>
      <c r="E45" s="200"/>
      <c r="F45" s="200"/>
      <c r="G45" s="200"/>
      <c r="H45" s="108"/>
      <c r="J45" s="7"/>
    </row>
    <row r="46" spans="1:10" s="6" customFormat="1" ht="35.4">
      <c r="A46" s="173">
        <v>20</v>
      </c>
      <c r="B46" s="170" t="s">
        <v>192</v>
      </c>
      <c r="C46" s="173">
        <v>264</v>
      </c>
      <c r="D46" s="173" t="s">
        <v>2</v>
      </c>
      <c r="E46" s="174">
        <v>0</v>
      </c>
      <c r="F46" s="175">
        <f>SUM(C46*E46)</f>
        <v>0</v>
      </c>
      <c r="G46" s="175">
        <f>SUM(F46*1.2)</f>
        <v>0</v>
      </c>
      <c r="H46" s="113"/>
      <c r="I46" s="7"/>
      <c r="J46" s="7"/>
    </row>
    <row r="47" spans="1:10" s="6" customFormat="1" ht="24">
      <c r="A47" s="173">
        <v>21</v>
      </c>
      <c r="B47" s="170" t="s">
        <v>193</v>
      </c>
      <c r="C47" s="173">
        <v>466</v>
      </c>
      <c r="D47" s="173" t="s">
        <v>2</v>
      </c>
      <c r="E47" s="174">
        <v>0</v>
      </c>
      <c r="F47" s="175">
        <f>SUM(C47*E47)</f>
        <v>0</v>
      </c>
      <c r="G47" s="175">
        <f>SUM(F47*1.2)</f>
        <v>0</v>
      </c>
      <c r="H47" s="113"/>
      <c r="I47" s="7"/>
      <c r="J47" s="7"/>
    </row>
    <row r="48" spans="1:10" s="6" customFormat="1" ht="15.6" customHeight="1">
      <c r="A48" s="173">
        <v>22</v>
      </c>
      <c r="B48" s="170" t="s">
        <v>163</v>
      </c>
      <c r="C48" s="173">
        <v>150</v>
      </c>
      <c r="D48" s="173" t="s">
        <v>90</v>
      </c>
      <c r="E48" s="174">
        <v>0</v>
      </c>
      <c r="F48" s="175">
        <f>SUM(C48*E48)</f>
        <v>0</v>
      </c>
      <c r="G48" s="175">
        <f>SUM(F48*1.2)</f>
        <v>0</v>
      </c>
      <c r="H48" s="113"/>
      <c r="I48" s="7"/>
    </row>
    <row r="49" spans="1:10" s="6" customFormat="1" ht="15.6" customHeight="1">
      <c r="A49" s="173">
        <v>23</v>
      </c>
      <c r="B49" s="170" t="s">
        <v>106</v>
      </c>
      <c r="C49" s="173">
        <v>500</v>
      </c>
      <c r="D49" s="173" t="s">
        <v>7</v>
      </c>
      <c r="E49" s="174">
        <v>0</v>
      </c>
      <c r="F49" s="175">
        <f>SUM(C49*E49)</f>
        <v>0</v>
      </c>
      <c r="G49" s="175">
        <f>SUM(F49*1.2)</f>
        <v>0</v>
      </c>
      <c r="H49" s="108"/>
      <c r="J49" s="7"/>
    </row>
    <row r="50" spans="1:10" s="6" customFormat="1" ht="37.200000000000003" customHeight="1">
      <c r="A50" s="173">
        <v>24</v>
      </c>
      <c r="B50" s="170" t="s">
        <v>194</v>
      </c>
      <c r="C50" s="173">
        <v>289</v>
      </c>
      <c r="D50" s="173" t="s">
        <v>7</v>
      </c>
      <c r="E50" s="174">
        <v>0</v>
      </c>
      <c r="F50" s="175">
        <f>SUM(C50*E50)</f>
        <v>0</v>
      </c>
      <c r="G50" s="175">
        <f>SUM(F50*1.2)</f>
        <v>0</v>
      </c>
      <c r="H50" s="113"/>
      <c r="I50" s="7"/>
    </row>
    <row r="51" spans="1:10" s="6" customFormat="1" ht="14.4" customHeight="1" outlineLevel="1">
      <c r="A51" s="173"/>
      <c r="B51" s="184" t="s">
        <v>136</v>
      </c>
      <c r="C51" s="173"/>
      <c r="D51" s="173"/>
      <c r="E51" s="174"/>
      <c r="F51" s="175"/>
      <c r="G51" s="175"/>
      <c r="H51" s="113"/>
      <c r="I51" s="7"/>
    </row>
    <row r="52" spans="1:10" s="6" customFormat="1" ht="14.4" customHeight="1" outlineLevel="1">
      <c r="A52" s="173"/>
      <c r="B52" s="184" t="s">
        <v>164</v>
      </c>
      <c r="C52" s="173"/>
      <c r="D52" s="173"/>
      <c r="E52" s="174"/>
      <c r="F52" s="175"/>
      <c r="G52" s="175"/>
      <c r="H52" s="113"/>
      <c r="I52" s="7"/>
    </row>
    <row r="53" spans="1:10" s="6" customFormat="1" ht="14.4" customHeight="1" outlineLevel="1">
      <c r="A53" s="173"/>
      <c r="B53" s="184" t="s">
        <v>154</v>
      </c>
      <c r="C53" s="173"/>
      <c r="D53" s="173"/>
      <c r="E53" s="174"/>
      <c r="F53" s="175"/>
      <c r="G53" s="175"/>
      <c r="H53" s="113"/>
      <c r="I53" s="7"/>
    </row>
    <row r="54" spans="1:10" s="6" customFormat="1" ht="15.6" customHeight="1">
      <c r="A54" s="173">
        <v>25</v>
      </c>
      <c r="B54" s="170" t="s">
        <v>157</v>
      </c>
      <c r="C54" s="173">
        <v>12</v>
      </c>
      <c r="D54" s="173" t="s">
        <v>91</v>
      </c>
      <c r="E54" s="174">
        <v>0</v>
      </c>
      <c r="F54" s="175">
        <f>SUM(C54*E54)</f>
        <v>0</v>
      </c>
      <c r="G54" s="175">
        <f>SUM(F54*1.2)</f>
        <v>0</v>
      </c>
      <c r="H54" s="108"/>
    </row>
    <row r="55" spans="1:10" s="6" customFormat="1" ht="15.6" customHeight="1" outlineLevel="1">
      <c r="A55" s="173"/>
      <c r="B55" s="176" t="s">
        <v>182</v>
      </c>
      <c r="C55" s="173"/>
      <c r="D55" s="173"/>
      <c r="E55" s="174"/>
      <c r="F55" s="175"/>
      <c r="G55" s="175"/>
      <c r="H55" s="108"/>
    </row>
    <row r="56" spans="1:10" s="6" customFormat="1">
      <c r="A56" s="173">
        <v>26</v>
      </c>
      <c r="B56" s="185" t="s">
        <v>158</v>
      </c>
      <c r="C56" s="173">
        <v>730</v>
      </c>
      <c r="D56" s="173" t="s">
        <v>2</v>
      </c>
      <c r="E56" s="174">
        <v>0</v>
      </c>
      <c r="F56" s="175">
        <f>SUM(C56*E56)</f>
        <v>0</v>
      </c>
      <c r="G56" s="175">
        <f>SUM(F56*1.2)</f>
        <v>0</v>
      </c>
      <c r="H56" s="113"/>
      <c r="I56" s="7"/>
    </row>
    <row r="57" spans="1:10" s="6" customFormat="1" ht="15.6" customHeight="1" outlineLevel="1">
      <c r="A57" s="173"/>
      <c r="B57" s="176"/>
      <c r="C57" s="173"/>
      <c r="D57" s="173"/>
      <c r="E57" s="174"/>
      <c r="F57" s="175"/>
      <c r="G57" s="175"/>
      <c r="H57" s="108"/>
    </row>
    <row r="58" spans="1:10" s="5" customFormat="1" ht="30" customHeight="1">
      <c r="A58" s="197" t="s">
        <v>95</v>
      </c>
      <c r="B58" s="197"/>
      <c r="C58" s="197"/>
      <c r="D58" s="197"/>
      <c r="E58" s="197"/>
      <c r="F58" s="172">
        <f>SUM(F46:F56)</f>
        <v>0</v>
      </c>
      <c r="G58" s="172">
        <f>SUM(F58*1.2)</f>
        <v>0</v>
      </c>
      <c r="H58" s="112"/>
      <c r="I58" s="8"/>
      <c r="J58" s="7"/>
    </row>
    <row r="59" spans="1:10" s="6" customFormat="1" ht="30.6" customHeight="1">
      <c r="A59" s="199"/>
      <c r="B59" s="199"/>
      <c r="C59" s="199"/>
      <c r="D59" s="199"/>
      <c r="E59" s="199"/>
      <c r="F59" s="172"/>
      <c r="G59" s="172"/>
      <c r="H59" s="110"/>
      <c r="I59" s="8"/>
    </row>
    <row r="60" spans="1:10" s="6" customFormat="1" ht="39" customHeight="1">
      <c r="A60" s="200" t="s">
        <v>112</v>
      </c>
      <c r="B60" s="200"/>
      <c r="C60" s="200"/>
      <c r="D60" s="200"/>
      <c r="E60" s="200"/>
      <c r="F60" s="200"/>
      <c r="G60" s="200"/>
      <c r="H60" s="111"/>
    </row>
    <row r="61" spans="1:10" s="6" customFormat="1">
      <c r="A61" s="173">
        <v>27</v>
      </c>
      <c r="B61" s="170" t="s">
        <v>92</v>
      </c>
      <c r="C61" s="173">
        <v>1</v>
      </c>
      <c r="D61" s="173" t="s">
        <v>10</v>
      </c>
      <c r="E61" s="182">
        <v>0</v>
      </c>
      <c r="F61" s="175">
        <f t="shared" ref="F61:F66" si="4">SUM(C61*E61)</f>
        <v>0</v>
      </c>
      <c r="G61" s="175">
        <f t="shared" ref="G61:G66" si="5">SUM(F61*1.2)</f>
        <v>0</v>
      </c>
      <c r="H61" s="113"/>
      <c r="I61" s="7"/>
    </row>
    <row r="62" spans="1:10" s="6" customFormat="1">
      <c r="A62" s="173">
        <v>28</v>
      </c>
      <c r="B62" s="170" t="s">
        <v>139</v>
      </c>
      <c r="C62" s="173">
        <v>1</v>
      </c>
      <c r="D62" s="173" t="s">
        <v>10</v>
      </c>
      <c r="E62" s="182">
        <v>0</v>
      </c>
      <c r="F62" s="175">
        <f t="shared" si="4"/>
        <v>0</v>
      </c>
      <c r="G62" s="175">
        <f t="shared" si="5"/>
        <v>0</v>
      </c>
      <c r="H62" s="113"/>
      <c r="I62" s="7"/>
    </row>
    <row r="63" spans="1:10" s="108" customFormat="1">
      <c r="A63" s="173">
        <v>29</v>
      </c>
      <c r="B63" s="178" t="s">
        <v>159</v>
      </c>
      <c r="C63" s="173">
        <v>1</v>
      </c>
      <c r="D63" s="173" t="s">
        <v>10</v>
      </c>
      <c r="E63" s="182">
        <v>0</v>
      </c>
      <c r="F63" s="180">
        <f>SUM(C63*E63)</f>
        <v>0</v>
      </c>
      <c r="G63" s="180">
        <f t="shared" si="5"/>
        <v>0</v>
      </c>
      <c r="H63" s="111"/>
    </row>
    <row r="64" spans="1:10" s="6" customFormat="1">
      <c r="A64" s="173">
        <v>30</v>
      </c>
      <c r="B64" s="170" t="s">
        <v>178</v>
      </c>
      <c r="C64" s="173">
        <v>1</v>
      </c>
      <c r="D64" s="173" t="s">
        <v>10</v>
      </c>
      <c r="E64" s="182">
        <v>0</v>
      </c>
      <c r="F64" s="175">
        <f t="shared" ref="F64" si="6">SUM(C64*E64)</f>
        <v>0</v>
      </c>
      <c r="G64" s="175">
        <f t="shared" ref="G64" si="7">SUM(F64*1.2)</f>
        <v>0</v>
      </c>
      <c r="H64" s="113"/>
      <c r="I64" s="7"/>
    </row>
    <row r="65" spans="1:10" s="6" customFormat="1" ht="27" customHeight="1">
      <c r="A65" s="173">
        <v>31</v>
      </c>
      <c r="B65" s="170" t="s">
        <v>168</v>
      </c>
      <c r="C65" s="173">
        <v>2</v>
      </c>
      <c r="D65" s="173" t="s">
        <v>8</v>
      </c>
      <c r="E65" s="182">
        <v>0</v>
      </c>
      <c r="F65" s="175">
        <f t="shared" si="4"/>
        <v>0</v>
      </c>
      <c r="G65" s="175">
        <f t="shared" si="5"/>
        <v>0</v>
      </c>
      <c r="H65" s="111"/>
    </row>
    <row r="66" spans="1:10" s="6" customFormat="1" ht="15.6" customHeight="1">
      <c r="A66" s="173">
        <v>32</v>
      </c>
      <c r="B66" s="170" t="s">
        <v>138</v>
      </c>
      <c r="C66" s="173">
        <v>2</v>
      </c>
      <c r="D66" s="173" t="s">
        <v>8</v>
      </c>
      <c r="E66" s="182">
        <v>0</v>
      </c>
      <c r="F66" s="175">
        <f t="shared" si="4"/>
        <v>0</v>
      </c>
      <c r="G66" s="175">
        <f t="shared" si="5"/>
        <v>0</v>
      </c>
      <c r="H66" s="111"/>
      <c r="J66" s="9"/>
    </row>
    <row r="67" spans="1:10" s="6" customFormat="1" ht="26.4" customHeight="1">
      <c r="A67" s="197" t="s">
        <v>96</v>
      </c>
      <c r="B67" s="197"/>
      <c r="C67" s="197"/>
      <c r="D67" s="197"/>
      <c r="E67" s="197"/>
      <c r="F67" s="186">
        <f>SUM(F61:F66)</f>
        <v>0</v>
      </c>
      <c r="G67" s="186">
        <f t="shared" ref="G67" si="8">SUM(F67*1.2)</f>
        <v>0</v>
      </c>
      <c r="H67" s="112"/>
      <c r="I67" s="8"/>
    </row>
    <row r="68" spans="1:10" s="6" customFormat="1" ht="35.4" customHeight="1">
      <c r="A68" s="200" t="s">
        <v>114</v>
      </c>
      <c r="B68" s="200"/>
      <c r="C68" s="200"/>
      <c r="D68" s="200"/>
      <c r="E68" s="200"/>
      <c r="F68" s="200"/>
      <c r="G68" s="200"/>
      <c r="H68" s="111"/>
    </row>
    <row r="69" spans="1:10" s="6" customFormat="1" ht="27" customHeight="1">
      <c r="A69" s="173">
        <v>33</v>
      </c>
      <c r="B69" s="178" t="s">
        <v>141</v>
      </c>
      <c r="C69" s="177">
        <v>123.2</v>
      </c>
      <c r="D69" s="159" t="s">
        <v>2</v>
      </c>
      <c r="E69" s="182">
        <v>0</v>
      </c>
      <c r="F69" s="175">
        <f>SUM(C69*E69)</f>
        <v>0</v>
      </c>
      <c r="G69" s="175">
        <f>SUM(F69*1.2)</f>
        <v>0</v>
      </c>
      <c r="H69" s="111"/>
    </row>
    <row r="70" spans="1:10" s="6" customFormat="1" ht="26.25" customHeight="1">
      <c r="A70" s="173">
        <v>34</v>
      </c>
      <c r="B70" s="178" t="s">
        <v>89</v>
      </c>
      <c r="C70" s="177">
        <v>123.2</v>
      </c>
      <c r="D70" s="159" t="s">
        <v>7</v>
      </c>
      <c r="E70" s="182">
        <v>0</v>
      </c>
      <c r="F70" s="175">
        <f>SUM(C70*E70)</f>
        <v>0</v>
      </c>
      <c r="G70" s="175">
        <f>SUM(F70*1.2)</f>
        <v>0</v>
      </c>
      <c r="H70" s="111"/>
    </row>
    <row r="71" spans="1:10" s="6" customFormat="1" ht="15.6" customHeight="1">
      <c r="A71" s="173">
        <v>35</v>
      </c>
      <c r="B71" s="178" t="s">
        <v>152</v>
      </c>
      <c r="C71" s="177">
        <v>40</v>
      </c>
      <c r="D71" s="159" t="s">
        <v>8</v>
      </c>
      <c r="E71" s="182">
        <v>0</v>
      </c>
      <c r="F71" s="175">
        <f t="shared" ref="F71:F74" si="9">SUM(C71*E71)</f>
        <v>0</v>
      </c>
      <c r="G71" s="175">
        <f t="shared" ref="G71:G74" si="10">SUM(F71*1.2)</f>
        <v>0</v>
      </c>
      <c r="H71" s="111"/>
    </row>
    <row r="72" spans="1:10" s="6" customFormat="1">
      <c r="A72" s="173">
        <v>36</v>
      </c>
      <c r="B72" s="178" t="s">
        <v>165</v>
      </c>
      <c r="C72" s="177">
        <v>126</v>
      </c>
      <c r="D72" s="159" t="s">
        <v>93</v>
      </c>
      <c r="E72" s="182">
        <v>0</v>
      </c>
      <c r="F72" s="175">
        <f t="shared" si="9"/>
        <v>0</v>
      </c>
      <c r="G72" s="175">
        <f t="shared" si="10"/>
        <v>0</v>
      </c>
      <c r="H72" s="111"/>
    </row>
    <row r="73" spans="1:10" s="6" customFormat="1" ht="15.6" customHeight="1">
      <c r="A73" s="173">
        <v>37</v>
      </c>
      <c r="B73" s="178" t="s">
        <v>179</v>
      </c>
      <c r="C73" s="177">
        <v>32</v>
      </c>
      <c r="D73" s="159" t="s">
        <v>8</v>
      </c>
      <c r="E73" s="182">
        <v>0</v>
      </c>
      <c r="F73" s="175">
        <f t="shared" si="9"/>
        <v>0</v>
      </c>
      <c r="G73" s="175">
        <f t="shared" si="10"/>
        <v>0</v>
      </c>
      <c r="H73" s="111"/>
    </row>
    <row r="74" spans="1:10" s="6" customFormat="1" ht="25.95" customHeight="1">
      <c r="A74" s="173">
        <v>38</v>
      </c>
      <c r="B74" s="178" t="s">
        <v>161</v>
      </c>
      <c r="C74" s="173">
        <v>222.3</v>
      </c>
      <c r="D74" s="173" t="s">
        <v>7</v>
      </c>
      <c r="E74" s="182">
        <v>0</v>
      </c>
      <c r="F74" s="175">
        <f t="shared" si="9"/>
        <v>0</v>
      </c>
      <c r="G74" s="175">
        <f t="shared" si="10"/>
        <v>0</v>
      </c>
      <c r="H74" s="111"/>
    </row>
    <row r="75" spans="1:10" s="6" customFormat="1">
      <c r="A75" s="173">
        <v>39</v>
      </c>
      <c r="B75" s="178" t="s">
        <v>156</v>
      </c>
      <c r="C75" s="159">
        <v>382.8</v>
      </c>
      <c r="D75" s="159" t="s">
        <v>2</v>
      </c>
      <c r="E75" s="182">
        <v>0</v>
      </c>
      <c r="F75" s="175">
        <f>SUM(C75*E75)</f>
        <v>0</v>
      </c>
      <c r="G75" s="175">
        <f>SUM(F75*1.2)</f>
        <v>0</v>
      </c>
      <c r="H75" s="111"/>
    </row>
    <row r="76" spans="1:10" s="6" customFormat="1" ht="15.6" customHeight="1" outlineLevel="1">
      <c r="A76" s="173"/>
      <c r="B76" s="187" t="s">
        <v>180</v>
      </c>
      <c r="C76" s="159"/>
      <c r="D76" s="159"/>
      <c r="E76" s="182"/>
      <c r="F76" s="175"/>
      <c r="G76" s="175"/>
      <c r="H76" s="111"/>
    </row>
    <row r="77" spans="1:10" s="6" customFormat="1" ht="15.6" customHeight="1">
      <c r="A77" s="173">
        <v>40</v>
      </c>
      <c r="B77" s="178" t="s">
        <v>11</v>
      </c>
      <c r="C77" s="159">
        <v>1</v>
      </c>
      <c r="D77" s="159" t="s">
        <v>13</v>
      </c>
      <c r="E77" s="182">
        <v>0</v>
      </c>
      <c r="F77" s="175">
        <f>SUM(C77*E77)</f>
        <v>0</v>
      </c>
      <c r="G77" s="175">
        <f>SUM(F77*1.2)</f>
        <v>0</v>
      </c>
      <c r="H77" s="111"/>
    </row>
    <row r="78" spans="1:10" s="6" customFormat="1" ht="24">
      <c r="A78" s="173">
        <v>41</v>
      </c>
      <c r="B78" s="188" t="s">
        <v>181</v>
      </c>
      <c r="C78" s="189">
        <v>1</v>
      </c>
      <c r="D78" s="189" t="s">
        <v>13</v>
      </c>
      <c r="E78" s="182">
        <v>0</v>
      </c>
      <c r="F78" s="175">
        <f>SUM(C78*E78)</f>
        <v>0</v>
      </c>
      <c r="G78" s="175">
        <f>SUM(F78*1.2)</f>
        <v>0</v>
      </c>
      <c r="H78" s="111"/>
      <c r="J78" s="9"/>
    </row>
    <row r="79" spans="1:10" s="6" customFormat="1" ht="28.95" customHeight="1">
      <c r="A79" s="197" t="s">
        <v>97</v>
      </c>
      <c r="B79" s="197"/>
      <c r="C79" s="197"/>
      <c r="D79" s="197"/>
      <c r="E79" s="197"/>
      <c r="F79" s="186">
        <f>SUM(F69:F78)</f>
        <v>0</v>
      </c>
      <c r="G79" s="186">
        <f>SUM(F79*1.2)</f>
        <v>0</v>
      </c>
      <c r="H79" s="112"/>
      <c r="I79" s="105"/>
    </row>
    <row r="80" spans="1:10" s="6" customFormat="1" ht="30.6" customHeight="1">
      <c r="A80" s="199" t="s">
        <v>160</v>
      </c>
      <c r="B80" s="199"/>
      <c r="C80" s="199"/>
      <c r="D80" s="199"/>
      <c r="E80" s="199"/>
      <c r="F80" s="172"/>
      <c r="G80" s="172"/>
      <c r="H80" s="110"/>
      <c r="I80" s="8"/>
    </row>
    <row r="81" spans="1:9" s="6" customFormat="1" ht="37.950000000000003" customHeight="1">
      <c r="A81" s="198" t="s">
        <v>111</v>
      </c>
      <c r="B81" s="198"/>
      <c r="C81" s="190"/>
      <c r="D81" s="173"/>
      <c r="E81" s="182"/>
      <c r="F81" s="175"/>
      <c r="G81" s="175"/>
      <c r="H81" s="108"/>
    </row>
    <row r="82" spans="1:9" s="5" customFormat="1" ht="15.6" customHeight="1">
      <c r="A82" s="173">
        <v>42</v>
      </c>
      <c r="B82" s="170" t="s">
        <v>105</v>
      </c>
      <c r="C82" s="173">
        <v>1</v>
      </c>
      <c r="D82" s="173" t="s">
        <v>102</v>
      </c>
      <c r="E82" s="174">
        <v>0</v>
      </c>
      <c r="F82" s="175">
        <f t="shared" ref="F82" si="11">SUM(C82*E82)</f>
        <v>0</v>
      </c>
      <c r="G82" s="175">
        <f t="shared" ref="G82" si="12">SUM(F82*1.2)</f>
        <v>0</v>
      </c>
      <c r="H82" s="111"/>
      <c r="I82" s="6"/>
    </row>
    <row r="83" spans="1:9" s="6" customFormat="1" ht="28.95" customHeight="1">
      <c r="A83" s="197" t="s">
        <v>137</v>
      </c>
      <c r="B83" s="197"/>
      <c r="C83" s="197"/>
      <c r="D83" s="197"/>
      <c r="E83" s="197"/>
      <c r="F83" s="186">
        <f>SUM(F82)</f>
        <v>0</v>
      </c>
      <c r="G83" s="186">
        <f>SUM(F83*1.2)</f>
        <v>0</v>
      </c>
      <c r="H83" s="112"/>
      <c r="I83" s="105"/>
    </row>
    <row r="84" spans="1:9" ht="49.2" customHeight="1">
      <c r="A84" s="196" t="s">
        <v>130</v>
      </c>
      <c r="B84" s="196"/>
      <c r="C84" s="196"/>
      <c r="D84" s="196"/>
      <c r="E84" s="196"/>
      <c r="F84" s="191">
        <f>SUM(F8+F17+F30+F34+F43+F58+F67+F79+F83)</f>
        <v>0</v>
      </c>
      <c r="G84" s="132">
        <f>SUM(F84*1.2)</f>
        <v>0</v>
      </c>
      <c r="H84" s="108"/>
      <c r="I84" s="106"/>
    </row>
    <row r="85" spans="1:9" ht="31.95" customHeight="1">
      <c r="A85" s="137"/>
      <c r="B85" s="138"/>
      <c r="C85" s="139"/>
      <c r="D85" s="139"/>
      <c r="E85" s="140"/>
      <c r="F85" s="141"/>
      <c r="G85" s="141"/>
      <c r="H85" s="108"/>
    </row>
    <row r="86" spans="1:9">
      <c r="A86" s="137"/>
      <c r="B86" s="142"/>
      <c r="C86" s="139"/>
      <c r="D86" s="139"/>
      <c r="E86" s="140"/>
      <c r="F86" s="141"/>
      <c r="G86" s="141"/>
      <c r="H86" s="108"/>
    </row>
    <row r="87" spans="1:9">
      <c r="A87" s="137"/>
      <c r="B87" s="142"/>
      <c r="C87" s="139"/>
      <c r="D87" s="139"/>
      <c r="E87" s="140"/>
      <c r="F87" s="141"/>
      <c r="G87" s="141"/>
      <c r="H87" s="108"/>
    </row>
    <row r="88" spans="1:9">
      <c r="A88" s="137"/>
      <c r="B88" s="138"/>
      <c r="C88" s="139"/>
      <c r="D88" s="139"/>
      <c r="E88" s="140"/>
      <c r="F88" s="141"/>
      <c r="G88" s="141"/>
      <c r="H88" s="108"/>
    </row>
    <row r="89" spans="1:9">
      <c r="A89" s="137"/>
      <c r="B89" s="143"/>
      <c r="C89" s="139"/>
      <c r="D89" s="139"/>
      <c r="E89" s="140"/>
      <c r="F89" s="141"/>
      <c r="G89" s="141"/>
      <c r="H89" s="108"/>
    </row>
    <row r="90" spans="1:9">
      <c r="A90" s="144"/>
      <c r="B90" s="145"/>
      <c r="C90" s="146"/>
      <c r="D90" s="146"/>
      <c r="E90" s="147"/>
      <c r="F90" s="148"/>
      <c r="G90" s="148"/>
      <c r="H90" s="108"/>
    </row>
    <row r="91" spans="1:9">
      <c r="A91" s="127"/>
      <c r="B91" s="128"/>
      <c r="C91" s="149"/>
      <c r="D91" s="149"/>
      <c r="E91" s="150"/>
      <c r="F91" s="151"/>
      <c r="G91" s="151"/>
    </row>
  </sheetData>
  <mergeCells count="21">
    <mergeCell ref="A8:E8"/>
    <mergeCell ref="A9:G9"/>
    <mergeCell ref="A43:E43"/>
    <mergeCell ref="A68:G68"/>
    <mergeCell ref="A58:E58"/>
    <mergeCell ref="A18:G18"/>
    <mergeCell ref="A31:G31"/>
    <mergeCell ref="A35:G35"/>
    <mergeCell ref="A34:E34"/>
    <mergeCell ref="A30:E30"/>
    <mergeCell ref="A17:E17"/>
    <mergeCell ref="A45:G45"/>
    <mergeCell ref="A60:G60"/>
    <mergeCell ref="A44:E44"/>
    <mergeCell ref="A59:E59"/>
    <mergeCell ref="A84:E84"/>
    <mergeCell ref="A79:E79"/>
    <mergeCell ref="A67:E67"/>
    <mergeCell ref="A81:B81"/>
    <mergeCell ref="A83:E83"/>
    <mergeCell ref="A80:E80"/>
  </mergeCells>
  <conditionalFormatting sqref="E82:E83 E58 E1:F4 G3:G4 M4 I2 E24:E27 E16 E10:E13 E6:E7 E37:E42 E20:E22 E69:E70 E72:E79 I4:J5">
    <cfRule type="cellIs" dxfId="7" priority="217" stopIfTrue="1" operator="greaterThan">
      <formula>0</formula>
    </cfRule>
  </conditionalFormatting>
  <conditionalFormatting sqref="E8">
    <cfRule type="cellIs" dxfId="6" priority="12" stopIfTrue="1" operator="greaterThan">
      <formula>0</formula>
    </cfRule>
  </conditionalFormatting>
  <conditionalFormatting sqref="E71">
    <cfRule type="cellIs" dxfId="5" priority="4" stopIfTrue="1" operator="greaterThan">
      <formula>0</formula>
    </cfRule>
  </conditionalFormatting>
  <conditionalFormatting sqref="E15">
    <cfRule type="cellIs" dxfId="4" priority="3" stopIfTrue="1" operator="greaterThan">
      <formula>0</formula>
    </cfRule>
  </conditionalFormatting>
  <conditionalFormatting sqref="E14">
    <cfRule type="cellIs" dxfId="3" priority="2" stopIfTrue="1" operator="greaterThan">
      <formula>0</formula>
    </cfRule>
  </conditionalFormatting>
  <conditionalFormatting sqref="E28:E29">
    <cfRule type="cellIs" dxfId="2" priority="1" stopIfTrue="1" operator="greaterThan">
      <formula>0</formula>
    </cfRule>
  </conditionalFormatting>
  <printOptions horizontalCentered="1"/>
  <pageMargins left="0.25" right="0.25" top="0.75" bottom="0.75" header="0.3" footer="0.3"/>
  <pageSetup paperSize="9" scale="85" orientation="portrait" horizontalDpi="300" verticalDpi="300" r:id="rId1"/>
  <headerFooter>
    <oddFooter>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J12" sqref="J12"/>
    </sheetView>
  </sheetViews>
  <sheetFormatPr defaultRowHeight="14.4" outlineLevelRow="1"/>
  <cols>
    <col min="1" max="1" width="6.5546875" customWidth="1"/>
    <col min="2" max="2" width="53.33203125" customWidth="1"/>
    <col min="4" max="4" width="8" customWidth="1"/>
    <col min="5" max="5" width="9.5546875" customWidth="1"/>
    <col min="6" max="6" width="11.44140625" customWidth="1"/>
    <col min="7" max="7" width="11.33203125" customWidth="1"/>
  </cols>
  <sheetData>
    <row r="1" spans="1:12" s="6" customFormat="1" ht="29.4" customHeight="1">
      <c r="A1" s="127"/>
      <c r="B1" s="115" t="s">
        <v>190</v>
      </c>
      <c r="C1" s="127"/>
      <c r="D1" s="115"/>
      <c r="E1" s="115"/>
      <c r="F1" s="115"/>
      <c r="G1" s="115"/>
      <c r="H1" s="115"/>
      <c r="I1" s="116"/>
      <c r="J1" s="117"/>
      <c r="K1" s="117"/>
      <c r="L1" s="118"/>
    </row>
    <row r="2" spans="1:12" s="6" customFormat="1" ht="15.6" customHeight="1">
      <c r="A2" s="119" t="s">
        <v>107</v>
      </c>
      <c r="B2" s="115" t="s">
        <v>191</v>
      </c>
      <c r="C2" s="127"/>
      <c r="D2" s="115"/>
      <c r="E2" s="115"/>
      <c r="F2" s="115"/>
      <c r="G2" s="115"/>
      <c r="H2" s="115"/>
      <c r="I2" s="121"/>
      <c r="J2" s="121"/>
      <c r="K2" s="121"/>
      <c r="L2" s="118"/>
    </row>
    <row r="3" spans="1:12" s="6" customFormat="1" ht="15.6">
      <c r="A3" s="119" t="s">
        <v>16</v>
      </c>
      <c r="B3" s="115" t="s">
        <v>189</v>
      </c>
      <c r="C3" s="127"/>
      <c r="D3" s="115"/>
      <c r="E3" s="115"/>
      <c r="F3" s="115"/>
      <c r="G3" s="115"/>
      <c r="H3" s="115"/>
      <c r="I3" s="122"/>
      <c r="J3" s="122"/>
      <c r="K3" s="122"/>
      <c r="L3" s="118"/>
    </row>
    <row r="4" spans="1:12" s="6" customFormat="1" ht="36.6">
      <c r="A4" s="130" t="s">
        <v>0</v>
      </c>
      <c r="B4" s="130"/>
      <c r="C4" s="130" t="s">
        <v>1</v>
      </c>
      <c r="D4" s="130" t="s">
        <v>3</v>
      </c>
      <c r="E4" s="131" t="s">
        <v>4</v>
      </c>
      <c r="F4" s="132" t="s">
        <v>5</v>
      </c>
      <c r="G4" s="132" t="s">
        <v>6</v>
      </c>
      <c r="H4" s="108"/>
    </row>
    <row r="5" spans="1:12" s="104" customFormat="1" ht="15.6" hidden="1" customHeight="1" outlineLevel="1">
      <c r="A5" s="134"/>
      <c r="B5" s="152" t="s">
        <v>129</v>
      </c>
      <c r="C5" s="134"/>
      <c r="D5" s="135"/>
      <c r="E5" s="133"/>
      <c r="F5" s="136"/>
      <c r="G5" s="136"/>
      <c r="H5" s="109"/>
    </row>
    <row r="6" spans="1:12" s="6" customFormat="1" ht="42" customHeight="1" collapsed="1">
      <c r="A6" s="201" t="s">
        <v>113</v>
      </c>
      <c r="B6" s="201"/>
      <c r="C6" s="201"/>
      <c r="D6" s="201"/>
      <c r="E6" s="201"/>
      <c r="F6" s="201"/>
      <c r="G6" s="201"/>
      <c r="H6" s="111"/>
    </row>
    <row r="7" spans="1:12" s="6" customFormat="1" ht="15.6" customHeight="1">
      <c r="A7" s="173"/>
      <c r="B7" s="193" t="s">
        <v>103</v>
      </c>
      <c r="C7" s="159">
        <v>1</v>
      </c>
      <c r="D7" s="159" t="s">
        <v>8</v>
      </c>
      <c r="E7" s="182">
        <v>0</v>
      </c>
      <c r="F7" s="175">
        <f>SUM(C7*E7)</f>
        <v>0</v>
      </c>
      <c r="G7" s="175">
        <f>SUM(F7*1.2)</f>
        <v>0</v>
      </c>
      <c r="H7" s="111"/>
    </row>
    <row r="8" spans="1:12" s="6" customFormat="1" ht="15.6" customHeight="1">
      <c r="A8" s="173"/>
      <c r="B8" s="178" t="s">
        <v>99</v>
      </c>
      <c r="C8" s="159">
        <v>1</v>
      </c>
      <c r="D8" s="159" t="s">
        <v>8</v>
      </c>
      <c r="E8" s="182"/>
      <c r="F8" s="175"/>
      <c r="G8" s="175"/>
      <c r="H8" s="111"/>
    </row>
    <row r="9" spans="1:12" s="6" customFormat="1" ht="15.6" customHeight="1">
      <c r="A9" s="173"/>
      <c r="B9" s="178" t="s">
        <v>123</v>
      </c>
      <c r="C9" s="159">
        <v>1</v>
      </c>
      <c r="D9" s="159" t="s">
        <v>8</v>
      </c>
      <c r="E9" s="182"/>
      <c r="F9" s="175"/>
      <c r="G9" s="175"/>
      <c r="H9" s="111"/>
    </row>
    <row r="10" spans="1:12" s="6" customFormat="1" ht="15.6" customHeight="1">
      <c r="A10" s="173"/>
      <c r="B10" s="178" t="s">
        <v>125</v>
      </c>
      <c r="C10" s="159">
        <v>1</v>
      </c>
      <c r="D10" s="159" t="s">
        <v>8</v>
      </c>
      <c r="E10" s="182"/>
      <c r="F10" s="175"/>
      <c r="G10" s="175"/>
      <c r="H10" s="111"/>
    </row>
    <row r="11" spans="1:12" s="6" customFormat="1" ht="15.6" customHeight="1">
      <c r="A11" s="173"/>
      <c r="B11" s="178" t="s">
        <v>126</v>
      </c>
      <c r="C11" s="159">
        <v>2</v>
      </c>
      <c r="D11" s="159" t="s">
        <v>8</v>
      </c>
      <c r="E11" s="182"/>
      <c r="F11" s="175"/>
      <c r="G11" s="175"/>
      <c r="H11" s="111"/>
    </row>
    <row r="12" spans="1:12" s="6" customFormat="1" ht="15.6" customHeight="1">
      <c r="A12" s="173"/>
      <c r="B12" s="178" t="s">
        <v>128</v>
      </c>
      <c r="C12" s="159">
        <v>1</v>
      </c>
      <c r="D12" s="159" t="s">
        <v>8</v>
      </c>
      <c r="E12" s="182"/>
      <c r="F12" s="175"/>
      <c r="G12" s="175"/>
      <c r="H12" s="111"/>
    </row>
    <row r="13" spans="1:12" s="6" customFormat="1" ht="15.6" customHeight="1">
      <c r="A13" s="173"/>
      <c r="B13" s="178" t="s">
        <v>127</v>
      </c>
      <c r="C13" s="159">
        <v>2</v>
      </c>
      <c r="D13" s="159" t="s">
        <v>8</v>
      </c>
      <c r="E13" s="182"/>
      <c r="F13" s="175"/>
      <c r="G13" s="175"/>
      <c r="H13" s="111"/>
    </row>
    <row r="14" spans="1:12" s="6" customFormat="1" ht="15.6" customHeight="1">
      <c r="A14" s="173"/>
      <c r="B14" s="178" t="s">
        <v>131</v>
      </c>
      <c r="C14" s="159">
        <v>1</v>
      </c>
      <c r="D14" s="159" t="s">
        <v>8</v>
      </c>
      <c r="E14" s="182"/>
      <c r="F14" s="175"/>
      <c r="G14" s="175"/>
      <c r="H14" s="111"/>
    </row>
    <row r="15" spans="1:12" s="6" customFormat="1" ht="15.6" customHeight="1">
      <c r="A15" s="173"/>
      <c r="B15" s="178" t="s">
        <v>132</v>
      </c>
      <c r="C15" s="159">
        <v>1</v>
      </c>
      <c r="D15" s="159" t="s">
        <v>8</v>
      </c>
      <c r="E15" s="182"/>
      <c r="F15" s="175"/>
      <c r="G15" s="175"/>
      <c r="H15" s="111"/>
    </row>
    <row r="16" spans="1:12" s="6" customFormat="1" ht="15.6" customHeight="1">
      <c r="A16" s="173"/>
      <c r="B16" s="178" t="s">
        <v>144</v>
      </c>
      <c r="C16" s="159">
        <v>1</v>
      </c>
      <c r="D16" s="159" t="s">
        <v>8</v>
      </c>
      <c r="E16" s="182"/>
      <c r="F16" s="175"/>
      <c r="G16" s="175"/>
      <c r="H16" s="111"/>
    </row>
    <row r="17" spans="1:10" s="6" customFormat="1" ht="15.6" customHeight="1">
      <c r="A17" s="173"/>
      <c r="B17" s="193" t="s">
        <v>104</v>
      </c>
      <c r="C17" s="159"/>
      <c r="D17" s="159"/>
      <c r="E17" s="182"/>
      <c r="F17" s="175"/>
      <c r="G17" s="175"/>
      <c r="H17" s="111"/>
    </row>
    <row r="18" spans="1:10" s="6" customFormat="1" ht="15.6" customHeight="1">
      <c r="A18" s="173"/>
      <c r="B18" s="178" t="s">
        <v>145</v>
      </c>
      <c r="C18" s="159">
        <v>8</v>
      </c>
      <c r="D18" s="159" t="s">
        <v>8</v>
      </c>
      <c r="E18" s="182">
        <v>0</v>
      </c>
      <c r="F18" s="175">
        <f t="shared" ref="F18:F23" si="0">SUM(C18*E18)</f>
        <v>0</v>
      </c>
      <c r="G18" s="175">
        <f>SUM(F18*1.2)</f>
        <v>0</v>
      </c>
      <c r="H18" s="111"/>
    </row>
    <row r="19" spans="1:10" s="6" customFormat="1" ht="15.6" customHeight="1">
      <c r="A19" s="173"/>
      <c r="B19" s="178" t="s">
        <v>146</v>
      </c>
      <c r="C19" s="159">
        <v>8</v>
      </c>
      <c r="D19" s="159" t="s">
        <v>8</v>
      </c>
      <c r="E19" s="182">
        <v>0</v>
      </c>
      <c r="F19" s="175">
        <f t="shared" si="0"/>
        <v>0</v>
      </c>
      <c r="G19" s="175">
        <f>SUM(F19*1.2)</f>
        <v>0</v>
      </c>
      <c r="H19" s="111"/>
    </row>
    <row r="20" spans="1:10" s="6" customFormat="1" ht="15.6" customHeight="1">
      <c r="A20" s="173"/>
      <c r="B20" s="178" t="s">
        <v>147</v>
      </c>
      <c r="C20" s="159">
        <v>8</v>
      </c>
      <c r="D20" s="159" t="s">
        <v>8</v>
      </c>
      <c r="E20" s="182">
        <v>0</v>
      </c>
      <c r="F20" s="175">
        <f t="shared" si="0"/>
        <v>0</v>
      </c>
      <c r="G20" s="175">
        <f>SUM(F20*1.2)</f>
        <v>0</v>
      </c>
      <c r="H20" s="111"/>
    </row>
    <row r="21" spans="1:10" s="6" customFormat="1" ht="15.6" customHeight="1">
      <c r="A21" s="173"/>
      <c r="B21" s="178" t="s">
        <v>100</v>
      </c>
      <c r="C21" s="159">
        <v>1</v>
      </c>
      <c r="D21" s="159" t="s">
        <v>8</v>
      </c>
      <c r="E21" s="194">
        <v>0</v>
      </c>
      <c r="F21" s="175">
        <f t="shared" si="0"/>
        <v>0</v>
      </c>
      <c r="G21" s="175">
        <f t="shared" ref="G21:G25" si="1">SUM(F21*1.2)</f>
        <v>0</v>
      </c>
      <c r="H21" s="111"/>
    </row>
    <row r="22" spans="1:10" s="6" customFormat="1" ht="15.6" customHeight="1">
      <c r="A22" s="173"/>
      <c r="B22" s="178" t="s">
        <v>101</v>
      </c>
      <c r="C22" s="159">
        <v>1</v>
      </c>
      <c r="D22" s="159" t="s">
        <v>8</v>
      </c>
      <c r="E22" s="194">
        <v>0</v>
      </c>
      <c r="F22" s="175">
        <f t="shared" si="0"/>
        <v>0</v>
      </c>
      <c r="G22" s="175">
        <f t="shared" si="1"/>
        <v>0</v>
      </c>
      <c r="H22" s="111"/>
    </row>
    <row r="23" spans="1:10" s="6" customFormat="1" ht="15.6" customHeight="1">
      <c r="A23" s="173"/>
      <c r="B23" s="178" t="s">
        <v>133</v>
      </c>
      <c r="C23" s="190">
        <v>1</v>
      </c>
      <c r="D23" s="159" t="s">
        <v>102</v>
      </c>
      <c r="E23" s="194">
        <v>0</v>
      </c>
      <c r="F23" s="175">
        <f t="shared" si="0"/>
        <v>0</v>
      </c>
      <c r="G23" s="175">
        <f t="shared" si="1"/>
        <v>0</v>
      </c>
      <c r="H23" s="111"/>
      <c r="J23" s="9"/>
    </row>
    <row r="24" spans="1:10" ht="30" customHeight="1">
      <c r="A24" s="197" t="s">
        <v>98</v>
      </c>
      <c r="B24" s="197"/>
      <c r="C24" s="197"/>
      <c r="D24" s="197"/>
      <c r="E24" s="197"/>
      <c r="F24" s="186">
        <f>SUM(F7:F23)</f>
        <v>0</v>
      </c>
      <c r="G24" s="186">
        <f t="shared" si="1"/>
        <v>0</v>
      </c>
      <c r="H24" s="112"/>
      <c r="I24" s="105"/>
    </row>
    <row r="25" spans="1:10" s="6" customFormat="1" ht="49.2" customHeight="1">
      <c r="A25" s="196" t="s">
        <v>130</v>
      </c>
      <c r="B25" s="196"/>
      <c r="C25" s="196"/>
      <c r="D25" s="196"/>
      <c r="E25" s="196"/>
      <c r="F25" s="191">
        <f>SUM(F24)</f>
        <v>0</v>
      </c>
      <c r="G25" s="132">
        <f t="shared" si="1"/>
        <v>0</v>
      </c>
      <c r="H25" s="108"/>
      <c r="I25" s="106"/>
    </row>
  </sheetData>
  <mergeCells count="3">
    <mergeCell ref="A6:G6"/>
    <mergeCell ref="A24:E24"/>
    <mergeCell ref="A25:E25"/>
  </mergeCells>
  <conditionalFormatting sqref="I2 E4:E24">
    <cfRule type="cellIs" dxfId="1" priority="7" stopIfTrue="1" operator="greaterThan">
      <formula>0</formula>
    </cfRule>
  </conditionalFormatting>
  <conditionalFormatting sqref="E1:F3 G3">
    <cfRule type="cellIs" dxfId="0" priority="1" stopIfTrue="1" operator="greaterThan">
      <formula>0</formula>
    </cfRule>
  </conditionalFormatting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krycí list</vt:lpstr>
      <vt:lpstr>rekapitulacia</vt:lpstr>
      <vt:lpstr>vv 01</vt:lpstr>
      <vt:lpstr>vv 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2018-07-17T10:04:14Z</dcterms:modified>
</cp:coreProperties>
</file>